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05" yWindow="-105" windowWidth="19425" windowHeight="10425"/>
  </bookViews>
  <sheets>
    <sheet name="List1" sheetId="1" r:id="rId1"/>
    <sheet name="List2" sheetId="2" r:id="rId2"/>
    <sheet name="List3" sheetId="3" r:id="rId3"/>
    <sheet name="List4" sheetId="4" r:id="rId4"/>
  </sheets>
  <externalReferences>
    <externalReference r:id="rId5"/>
  </externalReferences>
  <definedNames>
    <definedName name="_xlnm._FilterDatabase" localSheetId="0" hidden="1">List1!$A$5:$G$44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7" i="1" l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C50" i="1"/>
  <c r="C48" i="1"/>
  <c r="C45" i="1"/>
  <c r="G6" i="1"/>
  <c r="G41" i="1"/>
  <c r="A35" i="1"/>
  <c r="G50" i="1"/>
  <c r="B34" i="1"/>
  <c r="B36" i="1"/>
  <c r="B37" i="1"/>
  <c r="C46" i="1"/>
  <c r="C34" i="1"/>
  <c r="C36" i="1"/>
  <c r="C37" i="1"/>
  <c r="C42" i="1"/>
  <c r="C43" i="1"/>
  <c r="C44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9" i="1"/>
  <c r="B40" i="1"/>
  <c r="C7" i="1"/>
  <c r="C8" i="1"/>
  <c r="C9" i="1"/>
  <c r="C10" i="1"/>
  <c r="C11" i="1"/>
  <c r="C12" i="1"/>
  <c r="C13" i="1"/>
  <c r="C15" i="1"/>
  <c r="C16" i="1"/>
  <c r="C17" i="1"/>
  <c r="C18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40" i="1"/>
  <c r="C6" i="1"/>
  <c r="B7" i="1"/>
  <c r="B8" i="1"/>
  <c r="B9" i="1"/>
  <c r="B6" i="1"/>
</calcChain>
</file>

<file path=xl/sharedStrings.xml><?xml version="1.0" encoding="utf-8"?>
<sst xmlns="http://schemas.openxmlformats.org/spreadsheetml/2006/main" count="281" uniqueCount="170">
  <si>
    <t>Kategorie</t>
  </si>
  <si>
    <t>Název</t>
  </si>
  <si>
    <t>Jednotka</t>
  </si>
  <si>
    <t>Cena</t>
  </si>
  <si>
    <t>Kanapky</t>
  </si>
  <si>
    <r>
      <rPr>
        <b/>
        <sz val="11"/>
        <color theme="1"/>
        <rFont val="Calibri"/>
        <family val="2"/>
        <charset val="238"/>
        <scheme val="minor"/>
      </rPr>
      <t>Kanapka s uzeným lososem</t>
    </r>
    <r>
      <rPr>
        <sz val="11"/>
        <color theme="1"/>
        <rFont val="Calibri"/>
        <family val="2"/>
        <charset val="238"/>
        <scheme val="minor"/>
      </rPr>
      <t xml:space="preserve">
tmavý toust, uzený losos, kopr, krémový sýr</t>
    </r>
  </si>
  <si>
    <r>
      <rPr>
        <b/>
        <sz val="11"/>
        <color theme="1"/>
        <rFont val="Calibri"/>
        <family val="2"/>
        <charset val="238"/>
        <scheme val="minor"/>
      </rPr>
      <t>Žlutý meloun s parmskou šunkou</t>
    </r>
    <r>
      <rPr>
        <sz val="11"/>
        <color theme="1"/>
        <rFont val="Calibri"/>
        <family val="2"/>
        <charset val="238"/>
        <scheme val="minor"/>
      </rPr>
      <t xml:space="preserve">
žlutý meloun, parmská šunka</t>
    </r>
  </si>
  <si>
    <r>
      <rPr>
        <b/>
        <sz val="11"/>
        <color theme="1"/>
        <rFont val="Calibri"/>
        <family val="2"/>
        <charset val="238"/>
        <scheme val="minor"/>
      </rPr>
      <t>Kanapka s bylinkovým sýrem a grilovanou paprikou</t>
    </r>
    <r>
      <rPr>
        <sz val="11"/>
        <color theme="1"/>
        <rFont val="Calibri"/>
        <family val="2"/>
        <charset val="238"/>
        <scheme val="minor"/>
      </rPr>
      <t xml:space="preserve">
světlý toast, philadelphia syr + bylinky, paprika</t>
    </r>
  </si>
  <si>
    <r>
      <rPr>
        <b/>
        <sz val="11"/>
        <color theme="1"/>
        <rFont val="Calibri"/>
        <family val="2"/>
        <charset val="238"/>
        <scheme val="minor"/>
      </rPr>
      <t>Kanapky s brusinkami a kozím sýrem</t>
    </r>
    <r>
      <rPr>
        <sz val="11"/>
        <color theme="1"/>
        <rFont val="Calibri"/>
        <family val="2"/>
        <charset val="238"/>
        <scheme val="minor"/>
      </rPr>
      <t xml:space="preserve">
tmavý toust, čerstvý kozí sýr, zavařené brusinky</t>
    </r>
  </si>
  <si>
    <r>
      <rPr>
        <b/>
        <sz val="11"/>
        <color theme="1"/>
        <rFont val="Calibri"/>
        <family val="2"/>
        <charset val="238"/>
        <scheme val="minor"/>
      </rPr>
      <t>Kanapka s kuřecím řízkem</t>
    </r>
    <r>
      <rPr>
        <sz val="11"/>
        <color theme="1"/>
        <rFont val="Calibri"/>
        <family val="2"/>
        <charset val="238"/>
        <scheme val="minor"/>
      </rPr>
      <t xml:space="preserve">
bageta, kuřecí řízeček, nakládaná okurka, sterilovaná cibulka</t>
    </r>
  </si>
  <si>
    <t>Studený</t>
  </si>
  <si>
    <t>Závitky z parmské šunky plněné rukolou a parmezánem</t>
  </si>
  <si>
    <r>
      <rPr>
        <b/>
        <sz val="11"/>
        <color theme="1"/>
        <rFont val="Calibri"/>
        <family val="2"/>
        <charset val="238"/>
        <scheme val="minor"/>
      </rPr>
      <t xml:space="preserve">Nachos </t>
    </r>
    <r>
      <rPr>
        <sz val="11"/>
        <color theme="1"/>
        <rFont val="Calibri"/>
        <family val="2"/>
        <charset val="238"/>
        <scheme val="minor"/>
      </rPr>
      <t xml:space="preserve">
posypané chedarem se zakysanou smetanou, guacamole, pikantní rajčatovou salsou, BBQ</t>
    </r>
  </si>
  <si>
    <t>Anglický roastbeef s domácí tatarskou omáčkou</t>
  </si>
  <si>
    <r>
      <rPr>
        <b/>
        <sz val="11"/>
        <color theme="1"/>
        <rFont val="Calibri"/>
        <family val="2"/>
        <charset val="238"/>
        <scheme val="minor"/>
      </rPr>
      <t xml:space="preserve">Vitello tonnato </t>
    </r>
    <r>
      <rPr>
        <sz val="11"/>
        <color theme="1"/>
        <rFont val="Calibri"/>
        <family val="2"/>
        <charset val="238"/>
        <scheme val="minor"/>
      </rPr>
      <t xml:space="preserve">
Tenké plátky telecího masa s tuňákovou omáčkou</t>
    </r>
  </si>
  <si>
    <r>
      <rPr>
        <b/>
        <sz val="11"/>
        <color theme="1"/>
        <rFont val="Calibri"/>
        <family val="2"/>
        <charset val="238"/>
        <scheme val="minor"/>
      </rPr>
      <t xml:space="preserve">Grilovaná paprika </t>
    </r>
    <r>
      <rPr>
        <sz val="11"/>
        <color theme="1"/>
        <rFont val="Calibri"/>
        <family val="2"/>
        <charset val="238"/>
        <scheme val="minor"/>
      </rPr>
      <t xml:space="preserve">
marinovaná v bylinkách podávaná s nočkem ze sýrem fetem a redukcí z balzamika a olivového oleje</t>
    </r>
  </si>
  <si>
    <t>Caprese salát</t>
  </si>
  <si>
    <t>Carpaccio z marinovaného  lososa</t>
  </si>
  <si>
    <r>
      <rPr>
        <b/>
        <sz val="11"/>
        <color theme="1"/>
        <rFont val="Calibri"/>
        <family val="2"/>
        <charset val="238"/>
        <scheme val="minor"/>
      </rPr>
      <t>Variace sýrů</t>
    </r>
    <r>
      <rPr>
        <sz val="11"/>
        <color theme="1"/>
        <rFont val="Calibri"/>
        <family val="2"/>
        <charset val="238"/>
        <scheme val="minor"/>
      </rPr>
      <t xml:space="preserve">
Saint Paulin Liqueil, Comté Entremont, Cantal Jeune, Le Brie Coeur de Lion, Merci Chef Chévre a Tartiner Natur, Azul Cantorel, Vlašské ořechy</t>
    </r>
  </si>
  <si>
    <r>
      <rPr>
        <b/>
        <sz val="11"/>
        <color theme="1"/>
        <rFont val="Calibri"/>
        <family val="2"/>
        <charset val="238"/>
        <scheme val="minor"/>
      </rPr>
      <t>Variace salámů</t>
    </r>
    <r>
      <rPr>
        <sz val="11"/>
        <color theme="1"/>
        <rFont val="Calibri"/>
        <family val="2"/>
        <charset val="238"/>
        <scheme val="minor"/>
      </rPr>
      <t xml:space="preserve">
Debrecinka, Chorizo, zauzená drůbeží, šunka od kosti, Mortadela, kozí rohy, kyselé okurky, feferonky</t>
    </r>
  </si>
  <si>
    <t>Teplý</t>
  </si>
  <si>
    <t>Kukuřičný klas  </t>
  </si>
  <si>
    <t xml:space="preserve">Kuřecí mini řízečky </t>
  </si>
  <si>
    <t>Kuřecí mini závitky plněné slaninou a švestkou</t>
  </si>
  <si>
    <t>Grilovaná zelenina      </t>
  </si>
  <si>
    <t>Vepřové mini řízečky</t>
  </si>
  <si>
    <t>Fazolky se slaninou</t>
  </si>
  <si>
    <t>Dresink</t>
  </si>
  <si>
    <t>Česnekový dip</t>
  </si>
  <si>
    <t>Pikantni rosso dip</t>
  </si>
  <si>
    <t>Tatarka</t>
  </si>
  <si>
    <t>Kečup</t>
  </si>
  <si>
    <t>Hořčice</t>
  </si>
  <si>
    <t>Pečivo</t>
  </si>
  <si>
    <t>Ovoce</t>
  </si>
  <si>
    <r>
      <rPr>
        <b/>
        <sz val="11"/>
        <color theme="1"/>
        <rFont val="Calibri"/>
        <family val="2"/>
        <charset val="238"/>
        <scheme val="minor"/>
      </rPr>
      <t>Ovocný tác</t>
    </r>
    <r>
      <rPr>
        <sz val="11"/>
        <color theme="1"/>
        <rFont val="Calibri"/>
        <family val="2"/>
        <charset val="238"/>
        <scheme val="minor"/>
      </rPr>
      <t xml:space="preserve">
ananas, pomeranče, jahody, hroznové víno, jablka, vodní meloun</t>
    </r>
  </si>
  <si>
    <t>Zelenina</t>
  </si>
  <si>
    <r>
      <rPr>
        <b/>
        <sz val="11"/>
        <color theme="1"/>
        <rFont val="Calibri"/>
        <family val="2"/>
        <charset val="238"/>
        <scheme val="minor"/>
      </rPr>
      <t>Zeleninový tác</t>
    </r>
    <r>
      <rPr>
        <sz val="11"/>
        <color theme="1"/>
        <rFont val="Calibri"/>
        <family val="2"/>
        <charset val="238"/>
        <scheme val="minor"/>
      </rPr>
      <t xml:space="preserve">
okurka hadová, variace salátů, rajčata, variace paprik, mrkev, ředkvičky</t>
    </r>
  </si>
  <si>
    <t>Mix salátových listů</t>
  </si>
  <si>
    <t>Dezert</t>
  </si>
  <si>
    <t>Cheesecake</t>
  </si>
  <si>
    <r>
      <rPr>
        <b/>
        <sz val="11"/>
        <color theme="1"/>
        <rFont val="Calibri"/>
        <family val="2"/>
        <charset val="238"/>
        <scheme val="minor"/>
      </rPr>
      <t>Rozbalné vlastního dortu</t>
    </r>
    <r>
      <rPr>
        <sz val="11"/>
        <color theme="1"/>
        <rFont val="Calibri"/>
        <family val="2"/>
        <charset val="238"/>
        <scheme val="minor"/>
      </rPr>
      <t xml:space="preserve">
Zapůjčení talířků,vidliček, nože</t>
    </r>
  </si>
  <si>
    <t>Minimální objednávka chlebů je 10 ks</t>
  </si>
  <si>
    <t>Přílohy</t>
  </si>
  <si>
    <t>Kusů</t>
  </si>
  <si>
    <t>Cena celkem</t>
  </si>
  <si>
    <t>CENA CELKEM:</t>
  </si>
  <si>
    <t>Fingerfood</t>
  </si>
  <si>
    <r>
      <rPr>
        <b/>
        <sz val="11"/>
        <color theme="1"/>
        <rFont val="Calibri"/>
        <family val="2"/>
        <charset val="238"/>
        <scheme val="minor"/>
      </rPr>
      <t>Canapé with chicken schnitzel</t>
    </r>
    <r>
      <rPr>
        <sz val="11"/>
        <color theme="1"/>
        <rFont val="Calibri"/>
        <family val="2"/>
        <charset val="238"/>
        <scheme val="minor"/>
      </rPr>
      <t xml:space="preserve">
Baguette, chicken schnitzel, pickled cucumber, sterilised onion</t>
    </r>
  </si>
  <si>
    <r>
      <rPr>
        <b/>
        <sz val="11"/>
        <color theme="1"/>
        <rFont val="Calibri"/>
        <family val="2"/>
        <charset val="238"/>
        <scheme val="minor"/>
      </rPr>
      <t>Canapé with smoked salmon</t>
    </r>
    <r>
      <rPr>
        <sz val="11"/>
        <color theme="1"/>
        <rFont val="Calibri"/>
        <family val="2"/>
        <charset val="238"/>
        <scheme val="minor"/>
      </rPr>
      <t xml:space="preserve">
Dark toast, smoked salmon, dill, cream cheese</t>
    </r>
  </si>
  <si>
    <t>Canapé with yellow melon and Parma ham</t>
  </si>
  <si>
    <r>
      <rPr>
        <b/>
        <sz val="11"/>
        <color theme="1"/>
        <rFont val="Calibri"/>
        <family val="2"/>
        <charset val="238"/>
        <scheme val="minor"/>
      </rPr>
      <t>Canapé  with herb cheese and grilled paprika</t>
    </r>
    <r>
      <rPr>
        <sz val="11"/>
        <color theme="1"/>
        <rFont val="Calibri"/>
        <family val="2"/>
        <charset val="238"/>
        <scheme val="minor"/>
      </rPr>
      <t xml:space="preserve">
Light toast, Philadelphia cheese and herbs, pepper</t>
    </r>
  </si>
  <si>
    <r>
      <rPr>
        <b/>
        <sz val="11"/>
        <color theme="1"/>
        <rFont val="Calibri"/>
        <family val="2"/>
        <charset val="238"/>
        <scheme val="minor"/>
      </rPr>
      <t>Canapés with cranberries and goat cheese</t>
    </r>
    <r>
      <rPr>
        <sz val="11"/>
        <color theme="1"/>
        <rFont val="Calibri"/>
        <family val="2"/>
        <charset val="238"/>
        <scheme val="minor"/>
      </rPr>
      <t xml:space="preserve">
Dark toast, fresh goat cheese, boiled cranberries</t>
    </r>
  </si>
  <si>
    <t>Category</t>
  </si>
  <si>
    <t>KAN1</t>
  </si>
  <si>
    <t>STU1</t>
  </si>
  <si>
    <t>KAN2</t>
  </si>
  <si>
    <t>KAN3</t>
  </si>
  <si>
    <t>KAN4</t>
  </si>
  <si>
    <t>KAN5</t>
  </si>
  <si>
    <t>STU2</t>
  </si>
  <si>
    <t>STU3</t>
  </si>
  <si>
    <t>STU4</t>
  </si>
  <si>
    <t>STU5</t>
  </si>
  <si>
    <t>STU6</t>
  </si>
  <si>
    <t>STU7</t>
  </si>
  <si>
    <t>STU8</t>
  </si>
  <si>
    <t>STU9</t>
  </si>
  <si>
    <t>STU10</t>
  </si>
  <si>
    <t>TEP1</t>
  </si>
  <si>
    <t>TEP2</t>
  </si>
  <si>
    <t>TEP3</t>
  </si>
  <si>
    <t>TEP4</t>
  </si>
  <si>
    <t>TEP5</t>
  </si>
  <si>
    <t>PRI1</t>
  </si>
  <si>
    <t>DRE1</t>
  </si>
  <si>
    <t>PRI2</t>
  </si>
  <si>
    <t>DRE2</t>
  </si>
  <si>
    <t>DRE3</t>
  </si>
  <si>
    <t>DRE4</t>
  </si>
  <si>
    <t>DRE5</t>
  </si>
  <si>
    <t>OVZ1</t>
  </si>
  <si>
    <t>OVZ2</t>
  </si>
  <si>
    <t>OVZ3</t>
  </si>
  <si>
    <t>DEZ1</t>
  </si>
  <si>
    <t>DEZ2</t>
  </si>
  <si>
    <t>DEZ3</t>
  </si>
  <si>
    <t>Kod</t>
  </si>
  <si>
    <t>ČESKY</t>
  </si>
  <si>
    <t>ENGLISH</t>
  </si>
  <si>
    <t>Rolls of Parma ham stuffed with arugula and parmesan</t>
  </si>
  <si>
    <t>Cold dish</t>
  </si>
  <si>
    <t>Hot dish</t>
  </si>
  <si>
    <t>Dressing</t>
  </si>
  <si>
    <t>PEC1</t>
  </si>
  <si>
    <t>Side dish</t>
  </si>
  <si>
    <t>Bread</t>
  </si>
  <si>
    <t>Fruits and Vege</t>
  </si>
  <si>
    <t>Desert</t>
  </si>
  <si>
    <t>Vitello Tonnato-thin slices of veal with tuna sauce</t>
  </si>
  <si>
    <t>Nachos sprinkled cheddar with sour cream, guacamole, spicy tomato salsa, BBQ</t>
  </si>
  <si>
    <t>Roastbeef with home made tartar sauce</t>
  </si>
  <si>
    <t>Grilled peppers marinated in herbs served with feta cheese  and reduction from balsamico and olive oil</t>
  </si>
  <si>
    <t>Homemade Coleslaw Salad</t>
  </si>
  <si>
    <t>Caprese salad</t>
  </si>
  <si>
    <t>Marinated salmon Carpaccio</t>
  </si>
  <si>
    <t>Variations of cheese
Saint Paulin Liqueil, Comté Entremont, Cantal Jeune, Le Brie Coeur de Lion, Merci Chef Chévre a Tartiner Natur, Azul Cantorel, Walnuts</t>
  </si>
  <si>
    <t>Variations of salami
Debrecen, Chorizo, smoked chicken ham, pork ham, Mortadela, pickled peppers, pickles, hot peppers</t>
  </si>
  <si>
    <t>Corn cob</t>
  </si>
  <si>
    <t>Chicken Mini schnitzel</t>
  </si>
  <si>
    <t>Pork Mini schnitzel</t>
  </si>
  <si>
    <t>Chicken mini rolls stuffed with bacon and plum</t>
  </si>
  <si>
    <t>Grilled vegetables</t>
  </si>
  <si>
    <t>Beans with bacon</t>
  </si>
  <si>
    <t>Garlic dip</t>
  </si>
  <si>
    <t>Spicy Rosso dip</t>
  </si>
  <si>
    <t>Tartar sauce</t>
  </si>
  <si>
    <t>Ketchup</t>
  </si>
  <si>
    <t>Mustard</t>
  </si>
  <si>
    <t>Dark bread</t>
  </si>
  <si>
    <t>Mix of Fruit
Pineapple, orange, strawberries, grape wine, apple, watermelon</t>
  </si>
  <si>
    <t>Mix of Vegetables
Cucumber, variations of lettuce, tomato, variations of peppers, carrots, radishes</t>
  </si>
  <si>
    <t>Mix of lettuce leaves</t>
  </si>
  <si>
    <t>Cake handling
Lending saucers, forks, knives</t>
  </si>
  <si>
    <t>&lt;-- zvolte jazyk / choose language</t>
  </si>
  <si>
    <t>TOTAL PRICE:</t>
  </si>
  <si>
    <t>The minimum order for canapés is 50pcs of one kind</t>
  </si>
  <si>
    <t>Minimum order is 5 kg of mini schnitzel from one species</t>
  </si>
  <si>
    <t>The minimum bread order is 10 pcs</t>
  </si>
  <si>
    <t>Text1</t>
  </si>
  <si>
    <t>Text2</t>
  </si>
  <si>
    <t>Text3</t>
  </si>
  <si>
    <t>Text4</t>
  </si>
  <si>
    <t>Sýry</t>
  </si>
  <si>
    <t>Salámy</t>
  </si>
  <si>
    <t>Opečené brambory</t>
  </si>
  <si>
    <t>Kuřecí prsa plněná sušenými rajčaty</t>
  </si>
  <si>
    <t>Zeleninový kuskus</t>
  </si>
  <si>
    <t>Špenátové lasagne s rajčaty a mozzarelou (VEG)</t>
  </si>
  <si>
    <t>TEP6</t>
  </si>
  <si>
    <t>TEP7</t>
  </si>
  <si>
    <t>TEP8</t>
  </si>
  <si>
    <t>TeP9</t>
  </si>
  <si>
    <t>Objednávku RAUTU je nutné zaslat nejméně 3 pracovní dny předem!</t>
  </si>
  <si>
    <t>Cattering order must be sent at least 3 working days in advance!</t>
  </si>
  <si>
    <t>Text5</t>
  </si>
  <si>
    <t>Fried potatoes</t>
  </si>
  <si>
    <t>Chicken breast stuffed with dried tomatoes</t>
  </si>
  <si>
    <t>Spinach lasagne with tomatoes and mozzarella (VEG)</t>
  </si>
  <si>
    <t>Vegetable couscous</t>
  </si>
  <si>
    <t>Kuřecí křídla pečené s marinádou SWEET AND CHILLI</t>
  </si>
  <si>
    <t>Chicken wings baked with sweet and chilli sauce</t>
  </si>
  <si>
    <t>Brownies</t>
  </si>
  <si>
    <t>Salát z rukoly, kozího sýru a červené řepy s hořčičnou zálivkou</t>
  </si>
  <si>
    <t>Hovězí vývar se zeleninou (výdej z kuchyně)</t>
  </si>
  <si>
    <t>Mix mini sendvičů (ceasar, s uzeným lososem, s roastbeefem)</t>
  </si>
  <si>
    <t>WELCOME DRINK</t>
  </si>
  <si>
    <t xml:space="preserve">Mini dezerty </t>
  </si>
  <si>
    <t>Minimální objednávka u kanapek je 50 ks od jednoho druhu</t>
  </si>
  <si>
    <t>Minimální objednávka řízků je 5 kg od jednoho druhu</t>
  </si>
  <si>
    <t>Prosecco 1 dcl Bedin Prosecco DOC Treviso - welcome drink (je třeba připočítat 21% DPH)</t>
  </si>
  <si>
    <t>Špenátové lasagne (veg)</t>
  </si>
  <si>
    <t>Farmářský chléb (800g)</t>
  </si>
  <si>
    <t>Text6</t>
  </si>
  <si>
    <t>K ceně je třeba přičíst 10% DPH</t>
  </si>
  <si>
    <t>10% VAT must be added to the price</t>
  </si>
  <si>
    <t>WD1</t>
  </si>
  <si>
    <t>Welcome drink</t>
  </si>
  <si>
    <t>Welcome</t>
  </si>
  <si>
    <t>Prosecco 1 dcl Bedin Prosecco DOC Treviso - welcome drink (21% VAT must be added to the price)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</si>
</sst>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&quot; ks&quot;"/>
    <numFmt numFmtId="165" formatCode="0.0&quot; kg&quot;"/>
    <numFmt numFmtId="166" formatCode="#,##0\ &quot;Kč&quot;"/>
  </numFmts>
  <fonts count="1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8"/>
      <color rgb="FFFF0000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6"/>
      <color rgb="FFFF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2F2F2"/>
        <bgColor rgb="FFF2F2F2"/>
      </patternFill>
    </fill>
  </fills>
  <borders count="3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0" fillId="0" borderId="0" xfId="0"/>
    <xf numFmtId="0" fontId="2" fillId="0" borderId="0" xfId="0" applyFont="1" applyFill="1" applyBorder="1" applyAlignment="1">
      <alignment wrapText="1"/>
    </xf>
    <xf numFmtId="166" fontId="3" fillId="0" borderId="0" xfId="0" applyNumberFormat="1" applyFont="1" applyAlignment="1">
      <alignment horizontal="center" vertical="center"/>
    </xf>
    <xf numFmtId="0" fontId="4" fillId="2" borderId="14" xfId="0" applyFont="1" applyFill="1" applyBorder="1" applyAlignment="1">
      <alignment horizontal="center"/>
    </xf>
    <xf numFmtId="0" fontId="5" fillId="2" borderId="15" xfId="0" applyFont="1" applyFill="1" applyBorder="1" applyAlignment="1">
      <alignment horizontal="center"/>
    </xf>
    <xf numFmtId="0" fontId="5" fillId="2" borderId="16" xfId="0" applyFont="1" applyFill="1" applyBorder="1" applyAlignment="1">
      <alignment horizontal="center"/>
    </xf>
    <xf numFmtId="0" fontId="5" fillId="2" borderId="17" xfId="0" applyFont="1" applyFill="1" applyBorder="1" applyAlignment="1">
      <alignment horizontal="center"/>
    </xf>
    <xf numFmtId="0" fontId="5" fillId="2" borderId="18" xfId="0" applyFont="1" applyFill="1" applyBorder="1" applyAlignment="1">
      <alignment horizontal="center"/>
    </xf>
    <xf numFmtId="0" fontId="5" fillId="2" borderId="13" xfId="0" applyFont="1" applyFill="1" applyBorder="1" applyAlignment="1">
      <alignment horizontal="center"/>
    </xf>
    <xf numFmtId="0" fontId="0" fillId="3" borderId="7" xfId="0" applyFill="1" applyBorder="1" applyAlignment="1">
      <alignment horizontal="center" vertical="center"/>
    </xf>
    <xf numFmtId="0" fontId="0" fillId="3" borderId="5" xfId="0" applyFill="1" applyBorder="1" applyAlignment="1">
      <alignment horizontal="left" vertical="center" wrapText="1"/>
    </xf>
    <xf numFmtId="166" fontId="0" fillId="3" borderId="10" xfId="0" applyNumberFormat="1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2" xfId="0" applyFill="1" applyBorder="1" applyAlignment="1">
      <alignment horizontal="left" vertical="center" wrapText="1"/>
    </xf>
    <xf numFmtId="166" fontId="0" fillId="3" borderId="1" xfId="0" applyNumberFormat="1" applyFill="1" applyBorder="1" applyAlignment="1">
      <alignment horizontal="center" vertical="center"/>
    </xf>
    <xf numFmtId="0" fontId="0" fillId="3" borderId="2" xfId="0" applyFill="1" applyBorder="1" applyAlignment="1">
      <alignment wrapText="1"/>
    </xf>
    <xf numFmtId="0" fontId="0" fillId="3" borderId="9" xfId="0" applyFill="1" applyBorder="1" applyAlignment="1">
      <alignment horizontal="center" vertical="center"/>
    </xf>
    <xf numFmtId="0" fontId="0" fillId="3" borderId="6" xfId="0" applyFill="1" applyBorder="1" applyAlignment="1">
      <alignment wrapText="1"/>
    </xf>
    <xf numFmtId="166" fontId="0" fillId="3" borderId="11" xfId="0" applyNumberForma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left" vertical="center" wrapText="1"/>
    </xf>
    <xf numFmtId="0" fontId="1" fillId="3" borderId="2" xfId="0" applyFont="1" applyFill="1" applyBorder="1" applyAlignment="1">
      <alignment wrapText="1"/>
    </xf>
    <xf numFmtId="0" fontId="1" fillId="3" borderId="2" xfId="0" applyFont="1" applyFill="1" applyBorder="1"/>
    <xf numFmtId="0" fontId="1" fillId="3" borderId="5" xfId="0" applyFont="1" applyFill="1" applyBorder="1" applyAlignment="1">
      <alignment wrapText="1"/>
    </xf>
    <xf numFmtId="0" fontId="1" fillId="3" borderId="6" xfId="0" applyFont="1" applyFill="1" applyBorder="1" applyAlignment="1">
      <alignment wrapText="1"/>
    </xf>
    <xf numFmtId="0" fontId="0" fillId="3" borderId="3" xfId="0" applyFill="1" applyBorder="1" applyAlignment="1">
      <alignment horizontal="center" vertical="center"/>
    </xf>
    <xf numFmtId="0" fontId="1" fillId="3" borderId="4" xfId="0" applyFont="1" applyFill="1" applyBorder="1" applyAlignment="1">
      <alignment wrapText="1"/>
    </xf>
    <xf numFmtId="166" fontId="0" fillId="3" borderId="12" xfId="0" applyNumberFormat="1" applyFill="1" applyBorder="1" applyAlignment="1">
      <alignment horizontal="center" vertical="center"/>
    </xf>
    <xf numFmtId="0" fontId="0" fillId="3" borderId="5" xfId="0" applyFill="1" applyBorder="1" applyAlignment="1">
      <alignment wrapText="1"/>
    </xf>
    <xf numFmtId="0" fontId="6" fillId="3" borderId="6" xfId="0" applyFont="1" applyFill="1" applyBorder="1" applyAlignment="1">
      <alignment wrapText="1"/>
    </xf>
    <xf numFmtId="0" fontId="1" fillId="3" borderId="2" xfId="0" applyFont="1" applyFill="1" applyBorder="1" applyAlignment="1">
      <alignment horizontal="left" vertical="center" wrapText="1"/>
    </xf>
    <xf numFmtId="0" fontId="7" fillId="2" borderId="0" xfId="0" applyFont="1" applyFill="1"/>
    <xf numFmtId="0" fontId="0" fillId="2" borderId="0" xfId="0" applyFill="1"/>
    <xf numFmtId="0" fontId="7" fillId="2" borderId="0" xfId="0" applyFont="1" applyFill="1" applyAlignment="1">
      <alignment horizontal="right"/>
    </xf>
    <xf numFmtId="0" fontId="0" fillId="0" borderId="0" xfId="0"/>
    <xf numFmtId="0" fontId="0" fillId="3" borderId="21" xfId="0" applyFill="1" applyBorder="1" applyAlignment="1">
      <alignment horizontal="center" vertical="center"/>
    </xf>
    <xf numFmtId="0" fontId="0" fillId="3" borderId="22" xfId="0" applyFill="1" applyBorder="1" applyAlignment="1">
      <alignment horizontal="center" vertical="center"/>
    </xf>
    <xf numFmtId="0" fontId="0" fillId="3" borderId="23" xfId="0" applyFill="1" applyBorder="1" applyAlignment="1">
      <alignment horizontal="center" vertical="center"/>
    </xf>
    <xf numFmtId="0" fontId="0" fillId="3" borderId="24" xfId="0" applyFill="1" applyBorder="1" applyAlignment="1">
      <alignment horizontal="center" vertical="center"/>
    </xf>
    <xf numFmtId="164" fontId="0" fillId="3" borderId="5" xfId="0" applyNumberFormat="1" applyFill="1" applyBorder="1" applyAlignment="1">
      <alignment horizontal="center" vertical="center"/>
    </xf>
    <xf numFmtId="164" fontId="0" fillId="3" borderId="2" xfId="0" applyNumberFormat="1" applyFill="1" applyBorder="1" applyAlignment="1">
      <alignment horizontal="center" vertical="center"/>
    </xf>
    <xf numFmtId="164" fontId="0" fillId="3" borderId="6" xfId="0" applyNumberFormat="1" applyFill="1" applyBorder="1" applyAlignment="1">
      <alignment horizontal="center" vertical="center"/>
    </xf>
    <xf numFmtId="165" fontId="0" fillId="3" borderId="2" xfId="0" applyNumberFormat="1" applyFill="1" applyBorder="1" applyAlignment="1">
      <alignment horizontal="center" vertical="center"/>
    </xf>
    <xf numFmtId="165" fontId="0" fillId="3" borderId="6" xfId="0" applyNumberFormat="1" applyFill="1" applyBorder="1" applyAlignment="1">
      <alignment horizontal="center" vertical="center"/>
    </xf>
    <xf numFmtId="165" fontId="0" fillId="3" borderId="5" xfId="0" applyNumberFormat="1" applyFill="1" applyBorder="1" applyAlignment="1">
      <alignment horizontal="center" vertical="center"/>
    </xf>
    <xf numFmtId="164" fontId="0" fillId="3" borderId="4" xfId="0" applyNumberFormat="1" applyFill="1" applyBorder="1" applyAlignment="1">
      <alignment horizontal="center" vertical="center"/>
    </xf>
    <xf numFmtId="0" fontId="0" fillId="3" borderId="7" xfId="0" applyFill="1" applyBorder="1" applyAlignment="1">
      <alignment horizontal="left" vertical="center" wrapText="1"/>
    </xf>
    <xf numFmtId="0" fontId="0" fillId="3" borderId="8" xfId="0" applyFill="1" applyBorder="1" applyAlignment="1">
      <alignment horizontal="left" vertical="center" wrapText="1"/>
    </xf>
    <xf numFmtId="0" fontId="0" fillId="3" borderId="9" xfId="0" applyFill="1" applyBorder="1" applyAlignment="1">
      <alignment horizontal="left" vertical="center" wrapText="1"/>
    </xf>
    <xf numFmtId="0" fontId="0" fillId="3" borderId="3" xfId="0" applyFill="1" applyBorder="1" applyAlignment="1">
      <alignment horizontal="left" vertical="center" wrapText="1"/>
    </xf>
    <xf numFmtId="166" fontId="0" fillId="3" borderId="25" xfId="0" applyNumberFormat="1" applyFill="1" applyBorder="1" applyAlignment="1">
      <alignment horizontal="center" vertical="center"/>
    </xf>
    <xf numFmtId="166" fontId="0" fillId="3" borderId="26" xfId="0" applyNumberFormat="1" applyFill="1" applyBorder="1" applyAlignment="1">
      <alignment horizontal="center" vertical="center"/>
    </xf>
    <xf numFmtId="164" fontId="0" fillId="0" borderId="7" xfId="0" applyNumberFormat="1" applyBorder="1" applyAlignment="1" applyProtection="1">
      <alignment horizontal="center" vertical="center"/>
      <protection locked="0"/>
    </xf>
    <xf numFmtId="164" fontId="0" fillId="0" borderId="8" xfId="0" applyNumberFormat="1" applyBorder="1" applyAlignment="1" applyProtection="1">
      <alignment horizontal="center" vertical="center"/>
      <protection locked="0"/>
    </xf>
    <xf numFmtId="165" fontId="0" fillId="0" borderId="8" xfId="0" applyNumberFormat="1" applyBorder="1" applyAlignment="1" applyProtection="1">
      <alignment horizontal="center" vertical="center"/>
      <protection locked="0"/>
    </xf>
    <xf numFmtId="165" fontId="0" fillId="0" borderId="7" xfId="0" applyNumberFormat="1" applyBorder="1" applyAlignment="1" applyProtection="1">
      <alignment horizontal="center" vertical="center"/>
      <protection locked="0"/>
    </xf>
    <xf numFmtId="164" fontId="0" fillId="0" borderId="3" xfId="0" applyNumberFormat="1" applyBorder="1" applyAlignment="1" applyProtection="1">
      <alignment horizontal="center" vertical="center"/>
      <protection locked="0"/>
    </xf>
    <xf numFmtId="0" fontId="8" fillId="2" borderId="0" xfId="0" applyFont="1" applyFill="1" applyAlignment="1" applyProtection="1">
      <alignment horizontal="center"/>
      <protection locked="0"/>
    </xf>
    <xf numFmtId="0" fontId="0" fillId="3" borderId="18" xfId="0" applyFill="1" applyBorder="1" applyAlignment="1">
      <alignment horizontal="center" vertical="center"/>
    </xf>
    <xf numFmtId="0" fontId="0" fillId="3" borderId="27" xfId="0" applyFill="1" applyBorder="1" applyAlignment="1">
      <alignment horizontal="left" vertical="center" wrapText="1"/>
    </xf>
    <xf numFmtId="0" fontId="0" fillId="3" borderId="21" xfId="0" applyFill="1" applyBorder="1" applyAlignment="1" applyProtection="1">
      <alignment horizontal="center" vertical="center"/>
      <protection locked="0"/>
    </xf>
    <xf numFmtId="0" fontId="0" fillId="3" borderId="7" xfId="0" applyFill="1" applyBorder="1" applyAlignment="1" applyProtection="1">
      <alignment horizontal="left" vertical="center" wrapText="1"/>
      <protection locked="0"/>
    </xf>
    <xf numFmtId="165" fontId="0" fillId="3" borderId="5" xfId="0" applyNumberFormat="1" applyFill="1" applyBorder="1" applyAlignment="1" applyProtection="1">
      <alignment horizontal="center" vertical="center"/>
      <protection locked="0"/>
    </xf>
    <xf numFmtId="0" fontId="0" fillId="3" borderId="29" xfId="0" applyFill="1" applyBorder="1" applyAlignment="1" applyProtection="1">
      <alignment horizontal="center" vertical="center"/>
      <protection locked="0"/>
    </xf>
    <xf numFmtId="0" fontId="0" fillId="3" borderId="28" xfId="0" applyFill="1" applyBorder="1" applyAlignment="1" applyProtection="1">
      <alignment horizontal="left" vertical="center" wrapText="1"/>
      <protection locked="0"/>
    </xf>
    <xf numFmtId="165" fontId="0" fillId="3" borderId="20" xfId="0" applyNumberFormat="1" applyFill="1" applyBorder="1" applyAlignment="1" applyProtection="1">
      <alignment horizontal="center" vertical="center"/>
      <protection locked="0"/>
    </xf>
    <xf numFmtId="166" fontId="0" fillId="3" borderId="19" xfId="0" applyNumberFormat="1" applyFill="1" applyBorder="1" applyAlignment="1" applyProtection="1">
      <alignment horizontal="center" vertical="center"/>
      <protection locked="0"/>
    </xf>
    <xf numFmtId="0" fontId="0" fillId="3" borderId="22" xfId="0" applyFill="1" applyBorder="1" applyAlignment="1" applyProtection="1">
      <alignment horizontal="center" vertical="center"/>
      <protection locked="0"/>
    </xf>
    <xf numFmtId="0" fontId="0" fillId="3" borderId="8" xfId="0" applyFill="1" applyBorder="1" applyAlignment="1" applyProtection="1">
      <alignment horizontal="left" vertical="center" wrapText="1"/>
      <protection locked="0"/>
    </xf>
    <xf numFmtId="165" fontId="0" fillId="3" borderId="2" xfId="0" applyNumberFormat="1" applyFill="1" applyBorder="1" applyAlignment="1" applyProtection="1">
      <alignment horizontal="center" vertical="center"/>
      <protection locked="0"/>
    </xf>
    <xf numFmtId="166" fontId="0" fillId="3" borderId="1" xfId="0" applyNumberFormat="1" applyFill="1" applyBorder="1" applyAlignment="1" applyProtection="1">
      <alignment horizontal="center" vertical="center"/>
      <protection locked="0"/>
    </xf>
    <xf numFmtId="0" fontId="1" fillId="3" borderId="30" xfId="0" applyFont="1" applyFill="1" applyBorder="1" applyAlignment="1">
      <alignment wrapText="1"/>
    </xf>
    <xf numFmtId="0" fontId="0" fillId="3" borderId="0" xfId="0" applyFill="1" applyBorder="1" applyAlignment="1">
      <alignment horizontal="center" vertical="center"/>
    </xf>
    <xf numFmtId="0" fontId="0" fillId="0" borderId="0" xfId="0" applyBorder="1"/>
    <xf numFmtId="0" fontId="0" fillId="4" borderId="0" xfId="0" applyFill="1" applyBorder="1" applyAlignment="1">
      <alignment horizontal="center" vertical="center"/>
    </xf>
    <xf numFmtId="0" fontId="9" fillId="0" borderId="0" xfId="0" applyFont="1"/>
    <xf numFmtId="0" fontId="0" fillId="3" borderId="14" xfId="0" applyFill="1" applyBorder="1" applyAlignment="1">
      <alignment horizontal="center" vertical="center"/>
    </xf>
    <xf numFmtId="0" fontId="10" fillId="0" borderId="0" xfId="0" applyFont="1"/>
    <xf numFmtId="0" fontId="0" fillId="0" borderId="0" xfId="0" applyFill="1" applyBorder="1"/>
    <xf numFmtId="0" fontId="0" fillId="3" borderId="31" xfId="0" applyFill="1" applyBorder="1" applyAlignment="1">
      <alignment horizontal="center" vertical="center"/>
    </xf>
    <xf numFmtId="0" fontId="0" fillId="3" borderId="32" xfId="0" applyFill="1" applyBorder="1" applyAlignment="1">
      <alignment horizontal="left" vertical="center" wrapText="1"/>
    </xf>
    <xf numFmtId="0" fontId="0" fillId="3" borderId="33" xfId="0" applyFill="1" applyBorder="1" applyAlignment="1">
      <alignment horizontal="center" vertical="center"/>
    </xf>
    <xf numFmtId="0" fontId="0" fillId="3" borderId="34" xfId="0" applyFill="1" applyBorder="1" applyAlignment="1">
      <alignment horizontal="left" vertical="center" wrapText="1"/>
    </xf>
    <xf numFmtId="165" fontId="0" fillId="3" borderId="35" xfId="0" applyNumberFormat="1" applyFill="1" applyBorder="1" applyAlignment="1">
      <alignment horizontal="center" vertical="center"/>
    </xf>
    <xf numFmtId="166" fontId="0" fillId="3" borderId="36" xfId="0" applyNumberFormat="1" applyFill="1" applyBorder="1" applyAlignment="1">
      <alignment horizontal="center" vertical="center"/>
    </xf>
    <xf numFmtId="0" fontId="0" fillId="5" borderId="37" xfId="0" applyFont="1" applyFill="1" applyBorder="1" applyAlignment="1">
      <alignment horizontal="left" vertical="center" wrapText="1"/>
    </xf>
    <xf numFmtId="0" fontId="0" fillId="3" borderId="5" xfId="0" applyFont="1" applyFill="1" applyBorder="1" applyAlignment="1">
      <alignment horizontal="left" vertical="center" wrapText="1"/>
    </xf>
    <xf numFmtId="164" fontId="0" fillId="3" borderId="9" xfId="0" applyNumberFormat="1" applyFill="1" applyBorder="1" applyAlignment="1" applyProtection="1">
      <alignment horizontal="center" vertical="center"/>
      <protection locked="0"/>
    </xf>
    <xf numFmtId="165" fontId="0" fillId="3" borderId="2" xfId="0" applyNumberFormat="1" applyFill="1" applyBorder="1" applyAlignment="1" applyProtection="1">
      <alignment horizontal="left" vertical="center"/>
      <protection locked="0"/>
    </xf>
    <xf numFmtId="0" fontId="0" fillId="3" borderId="27" xfId="0" applyFill="1" applyBorder="1" applyAlignment="1">
      <alignment horizontal="center" vertical="center" wrapText="1"/>
    </xf>
    <xf numFmtId="0" fontId="0" fillId="3" borderId="9" xfId="0" applyFill="1" applyBorder="1" applyAlignment="1">
      <alignment horizontal="left" vertical="center"/>
    </xf>
    <xf numFmtId="0" fontId="0" fillId="0" borderId="0" xfId="0" applyAlignment="1">
      <alignment horizontal="center"/>
    </xf>
    <xf numFmtId="49" fontId="1" fillId="3" borderId="30" xfId="0" applyNumberFormat="1" applyFont="1" applyFill="1" applyBorder="1" applyAlignment="1">
      <alignment wrapText="1"/>
    </xf>
    <xf numFmtId="0" fontId="0" fillId="3" borderId="0" xfId="0" applyFill="1" applyBorder="1" applyAlignment="1">
      <alignment horizontal="left" vertical="center" wrapText="1"/>
    </xf>
    <xf numFmtId="164" fontId="0" fillId="3" borderId="0" xfId="0" applyNumberFormat="1" applyFill="1" applyBorder="1" applyAlignment="1">
      <alignment horizontal="center" vertical="center"/>
    </xf>
    <xf numFmtId="166" fontId="0" fillId="3" borderId="0" xfId="0" applyNumberFormat="1" applyFill="1" applyBorder="1" applyAlignment="1">
      <alignment horizontal="center" vertical="center"/>
    </xf>
    <xf numFmtId="164" fontId="0" fillId="0" borderId="0" xfId="0" applyNumberFormat="1" applyBorder="1" applyAlignment="1" applyProtection="1">
      <alignment horizontal="center" vertical="center"/>
      <protection locked="0"/>
    </xf>
    <xf numFmtId="165" fontId="0" fillId="0" borderId="22" xfId="0" applyNumberFormat="1" applyBorder="1" applyAlignment="1" applyProtection="1">
      <alignment horizontal="center" vertical="center"/>
      <protection locked="0"/>
    </xf>
    <xf numFmtId="164" fontId="0" fillId="0" borderId="23" xfId="0" applyNumberFormat="1" applyBorder="1" applyAlignment="1" applyProtection="1">
      <alignment horizontal="center" vertical="center"/>
      <protection locked="0"/>
    </xf>
    <xf numFmtId="0" fontId="0" fillId="3" borderId="0" xfId="0" applyFill="1" applyBorder="1" applyAlignment="1">
      <alignment wrapText="1"/>
    </xf>
    <xf numFmtId="0" fontId="0" fillId="3" borderId="30" xfId="0" applyFill="1" applyBorder="1" applyAlignment="1">
      <alignment wrapText="1"/>
    </xf>
    <xf numFmtId="166" fontId="0" fillId="0" borderId="0" xfId="0" applyNumberFormat="1"/>
    <xf numFmtId="166" fontId="10" fillId="0" borderId="0" xfId="0" applyNumberFormat="1" applyFo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ana/Desktop/nabidka%20RAUTU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2"/>
      <sheetName val="List1"/>
      <sheetName val="List3"/>
      <sheetName val="List4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0"/>
  <sheetViews>
    <sheetView tabSelected="1" topLeftCell="B4" zoomScale="110" zoomScaleNormal="110" workbookViewId="0">
      <selection activeCell="J12" sqref="J12"/>
    </sheetView>
  </sheetViews>
  <sheetFormatPr defaultColWidth="8.85546875" defaultRowHeight="15" outlineLevelRow="2" outlineLevelCol="1" x14ac:dyDescent="0.25"/>
  <cols>
    <col min="1" max="1" width="10.42578125" style="1" hidden="1" customWidth="1" outlineLevel="1"/>
    <col min="2" max="2" width="16.42578125" style="1" customWidth="1" collapsed="1"/>
    <col min="3" max="3" width="55.85546875" customWidth="1"/>
    <col min="4" max="4" width="11.42578125" bestFit="1" customWidth="1"/>
    <col min="5" max="5" width="9.42578125" customWidth="1"/>
    <col min="7" max="7" width="16.42578125" customWidth="1"/>
  </cols>
  <sheetData>
    <row r="1" spans="1:10" s="1" customFormat="1" ht="14.45" hidden="1" outlineLevel="2" x14ac:dyDescent="0.35">
      <c r="C1" s="1" t="s">
        <v>88</v>
      </c>
    </row>
    <row r="2" spans="1:10" s="1" customFormat="1" ht="14.45" hidden="1" outlineLevel="2" x14ac:dyDescent="0.35">
      <c r="C2" s="1" t="s">
        <v>89</v>
      </c>
    </row>
    <row r="3" spans="1:10" s="1" customFormat="1" ht="14.45" hidden="1" outlineLevel="2" x14ac:dyDescent="0.35"/>
    <row r="4" spans="1:10" s="1" customFormat="1" ht="21.75" collapsed="1" thickBot="1" x14ac:dyDescent="0.4">
      <c r="B4" s="33"/>
      <c r="C4" s="57" t="s">
        <v>88</v>
      </c>
      <c r="D4" s="31" t="s">
        <v>124</v>
      </c>
      <c r="E4" s="32"/>
      <c r="F4" s="32"/>
      <c r="G4" s="32"/>
    </row>
    <row r="5" spans="1:10" ht="19.5" thickBot="1" x14ac:dyDescent="0.35">
      <c r="A5" s="4" t="s">
        <v>87</v>
      </c>
      <c r="B5" s="4" t="s">
        <v>0</v>
      </c>
      <c r="C5" s="5" t="s">
        <v>1</v>
      </c>
      <c r="D5" s="6" t="s">
        <v>2</v>
      </c>
      <c r="E5" s="7" t="s">
        <v>3</v>
      </c>
      <c r="F5" s="8" t="s">
        <v>44</v>
      </c>
      <c r="G5" s="9" t="s">
        <v>45</v>
      </c>
    </row>
    <row r="6" spans="1:10" ht="30.75" thickBot="1" x14ac:dyDescent="0.3">
      <c r="A6" s="35" t="s">
        <v>54</v>
      </c>
      <c r="B6" s="10" t="str">
        <f>IF($C$4="ČESKY",VLOOKUP(A6,List2!A:B,2,0),VLOOKUP(A6,List2!A:D,4,0))</f>
        <v>Kanapky</v>
      </c>
      <c r="C6" s="46" t="str">
        <f>IF($C$4="ČESKY",VLOOKUP(A6,List2!A:C,3,0),VLOOKUP(A6,List2!A:E,5,0))</f>
        <v>Kanapka s kuřecím řízkem
bageta, kuřecí řízeček, nakládaná okurka, sterilovaná cibulka</v>
      </c>
      <c r="D6" s="39">
        <v>1</v>
      </c>
      <c r="E6" s="12">
        <v>25.299999999999997</v>
      </c>
      <c r="F6" s="52"/>
      <c r="G6" s="50">
        <f>(F6/D6)*E6</f>
        <v>0</v>
      </c>
      <c r="I6" s="101"/>
      <c r="J6" s="101"/>
    </row>
    <row r="7" spans="1:10" ht="30.75" thickBot="1" x14ac:dyDescent="0.3">
      <c r="A7" s="36" t="s">
        <v>56</v>
      </c>
      <c r="B7" s="13" t="str">
        <f>IF($C$4="ČESKY",VLOOKUP(A7,List2!A:B,2,0),VLOOKUP(A7,List2!A:D,4,0))</f>
        <v>Kanapky</v>
      </c>
      <c r="C7" s="47" t="str">
        <f>IF($C$4="ČESKY",VLOOKUP(A7,List2!A:C,3,0),VLOOKUP(A7,List2!A:E,5,0))</f>
        <v>Kanapka s uzeným lososem
tmavý toust, uzený losos, kopr, krémový sýr</v>
      </c>
      <c r="D7" s="40">
        <v>1</v>
      </c>
      <c r="E7" s="15">
        <v>31.049999999999997</v>
      </c>
      <c r="F7" s="52"/>
      <c r="G7" s="50">
        <f t="shared" ref="G7:G40" si="0">(F7/D7)*E7</f>
        <v>0</v>
      </c>
      <c r="I7" s="101"/>
      <c r="J7" s="101"/>
    </row>
    <row r="8" spans="1:10" ht="30.75" thickBot="1" x14ac:dyDescent="0.3">
      <c r="A8" s="36" t="s">
        <v>58</v>
      </c>
      <c r="B8" s="13" t="str">
        <f>IF($C$4="ČESKY",VLOOKUP(A8,List2!A:B,2,0),VLOOKUP(A8,List2!A:D,4,0))</f>
        <v>Kanapky</v>
      </c>
      <c r="C8" s="47" t="str">
        <f>IF($C$4="ČESKY",VLOOKUP(A8,List2!A:C,3,0),VLOOKUP(A8,List2!A:E,5,0))</f>
        <v>Kanapka s bylinkovým sýrem a grilovanou paprikou
světlý toast, philadelphia syr + bylinky, paprika</v>
      </c>
      <c r="D8" s="40">
        <v>1</v>
      </c>
      <c r="E8" s="15">
        <v>25.299999999999997</v>
      </c>
      <c r="F8" s="52"/>
      <c r="G8" s="50">
        <f t="shared" si="0"/>
        <v>0</v>
      </c>
      <c r="I8" s="101"/>
      <c r="J8" s="101"/>
    </row>
    <row r="9" spans="1:10" ht="30.75" thickBot="1" x14ac:dyDescent="0.3">
      <c r="A9" s="37" t="s">
        <v>59</v>
      </c>
      <c r="B9" s="17" t="str">
        <f>IF($C$4="ČESKY",VLOOKUP(A9,List2!A:B,2,0),VLOOKUP(A9,List2!A:D,4,0))</f>
        <v>Kanapky</v>
      </c>
      <c r="C9" s="48" t="str">
        <f>IF($C$4="ČESKY",VLOOKUP(A9,List2!A:C,3,0),VLOOKUP(A9,List2!A:E,5,0))</f>
        <v>Kanapky s brusinkami a kozím sýrem
tmavý toust, čerstvý kozí sýr, zavařené brusinky</v>
      </c>
      <c r="D9" s="41">
        <v>1</v>
      </c>
      <c r="E9" s="19">
        <v>25.299999999999997</v>
      </c>
      <c r="F9" s="52"/>
      <c r="G9" s="50">
        <f t="shared" si="0"/>
        <v>0</v>
      </c>
      <c r="I9" s="101"/>
      <c r="J9" s="101"/>
    </row>
    <row r="10" spans="1:10" ht="15.75" thickBot="1" x14ac:dyDescent="0.3">
      <c r="A10" s="35" t="s">
        <v>55</v>
      </c>
      <c r="B10" s="10" t="str">
        <f>IF($C$4="ČESKY",VLOOKUP(A10,List2!A:B,2,0),VLOOKUP(A10,List2!A:D,4,0))</f>
        <v>Studený</v>
      </c>
      <c r="C10" s="46" t="str">
        <f>IF($C$4="ČESKY",VLOOKUP(A10,List2!A:C,3,0),VLOOKUP(A10,List2!A:E,5,0))</f>
        <v>Závitky z parmské šunky plněné rukolou a parmezánem</v>
      </c>
      <c r="D10" s="39">
        <v>1</v>
      </c>
      <c r="E10" s="12">
        <v>27.599999999999998</v>
      </c>
      <c r="F10" s="52"/>
      <c r="G10" s="50">
        <f t="shared" si="0"/>
        <v>0</v>
      </c>
      <c r="I10" s="101"/>
      <c r="J10" s="101"/>
    </row>
    <row r="11" spans="1:10" ht="30.75" thickBot="1" x14ac:dyDescent="0.3">
      <c r="A11" s="36" t="s">
        <v>60</v>
      </c>
      <c r="B11" s="13" t="str">
        <f>IF($C$4="ČESKY",VLOOKUP(A11,List2!A:B,2,0),VLOOKUP(A11,List2!A:D,4,0))</f>
        <v>Studený</v>
      </c>
      <c r="C11" s="47" t="str">
        <f>IF($C$4="ČESKY",VLOOKUP(A11,List2!A:C,3,0),VLOOKUP(A11,List2!A:E,5,0))</f>
        <v>Vitello tonnato 
Tenké plátky telecího masa s tuňákovou omáčkou</v>
      </c>
      <c r="D11" s="42">
        <v>1</v>
      </c>
      <c r="E11" s="15">
        <v>977.49999999999989</v>
      </c>
      <c r="F11" s="54"/>
      <c r="G11" s="50">
        <f t="shared" si="0"/>
        <v>0</v>
      </c>
      <c r="I11" s="101"/>
      <c r="J11" s="101"/>
    </row>
    <row r="12" spans="1:10" ht="45.75" thickBot="1" x14ac:dyDescent="0.3">
      <c r="A12" s="36" t="s">
        <v>61</v>
      </c>
      <c r="B12" s="13" t="str">
        <f>IF($C$4="ČESKY",VLOOKUP(A12,List2!A:B,2,0),VLOOKUP(A12,List2!A:D,4,0))</f>
        <v>Studený</v>
      </c>
      <c r="C12" s="47" t="str">
        <f>IF($C$4="ČESKY",VLOOKUP(A12,List2!A:C,3,0),VLOOKUP(A12,List2!A:E,5,0))</f>
        <v>Nachos 
posypané chedarem se zakysanou smetanou, guacamole, pikantní rajčatovou salsou, BBQ</v>
      </c>
      <c r="D12" s="42">
        <v>0.5</v>
      </c>
      <c r="E12" s="15">
        <v>345</v>
      </c>
      <c r="F12" s="54"/>
      <c r="G12" s="50">
        <f t="shared" si="0"/>
        <v>0</v>
      </c>
      <c r="I12" s="101"/>
      <c r="J12" s="101"/>
    </row>
    <row r="13" spans="1:10" ht="15.75" thickBot="1" x14ac:dyDescent="0.3">
      <c r="A13" s="36" t="s">
        <v>62</v>
      </c>
      <c r="B13" s="13" t="str">
        <f>IF($C$4="ČESKY",VLOOKUP(A13,List2!A:B,2,0),VLOOKUP(A13,List2!A:D,4,0))</f>
        <v>Studený</v>
      </c>
      <c r="C13" s="47" t="str">
        <f>IF($C$4="ČESKY",VLOOKUP(A13,List2!A:C,3,0),VLOOKUP(A13,List2!A:E,5,0))</f>
        <v>Anglický roastbeef s domácí tatarskou omáčkou</v>
      </c>
      <c r="D13" s="42">
        <v>1</v>
      </c>
      <c r="E13" s="15">
        <v>1494.9999999999998</v>
      </c>
      <c r="F13" s="54"/>
      <c r="G13" s="50">
        <f t="shared" si="0"/>
        <v>0</v>
      </c>
      <c r="I13" s="101"/>
      <c r="J13" s="101"/>
    </row>
    <row r="14" spans="1:10" ht="30.75" thickBot="1" x14ac:dyDescent="0.3">
      <c r="A14" s="36" t="s">
        <v>63</v>
      </c>
      <c r="B14" s="13" t="str">
        <f>IF($C$4="ČESKY",VLOOKUP(A14,List2!A:B,2,0),VLOOKUP(A14,List2!A:D,4,0))</f>
        <v>Studený</v>
      </c>
      <c r="C14" s="86" t="s">
        <v>155</v>
      </c>
      <c r="D14" s="40">
        <v>1</v>
      </c>
      <c r="E14" s="15">
        <v>92</v>
      </c>
      <c r="F14" s="53"/>
      <c r="G14" s="50">
        <f t="shared" si="0"/>
        <v>0</v>
      </c>
      <c r="I14" s="101"/>
      <c r="J14" s="101"/>
    </row>
    <row r="15" spans="1:10" ht="30.75" thickBot="1" x14ac:dyDescent="0.3">
      <c r="A15" s="36" t="s">
        <v>64</v>
      </c>
      <c r="B15" s="13" t="str">
        <f>IF($C$4="ČESKY",VLOOKUP(A15,List2!A:B,2,0),VLOOKUP(A15,List2!A:D,4,0))</f>
        <v>Studený</v>
      </c>
      <c r="C15" s="47" t="str">
        <f>IF($C$4="ČESKY",VLOOKUP(A15,List2!A:C,3,0),VLOOKUP(A15,List2!A:E,5,0))</f>
        <v>Salát z rukoly, kozího sýru a červené řepy s hořčičnou zálivkou</v>
      </c>
      <c r="D15" s="42">
        <v>1</v>
      </c>
      <c r="E15" s="15">
        <v>862.49999999999989</v>
      </c>
      <c r="F15" s="54"/>
      <c r="G15" s="50">
        <f t="shared" si="0"/>
        <v>0</v>
      </c>
      <c r="I15" s="101"/>
      <c r="J15" s="101"/>
    </row>
    <row r="16" spans="1:10" ht="15.75" thickBot="1" x14ac:dyDescent="0.3">
      <c r="A16" s="36" t="s">
        <v>65</v>
      </c>
      <c r="B16" s="13" t="str">
        <f>IF($C$4="ČESKY",VLOOKUP(A16,List2!A:B,2,0),VLOOKUP(A16,List2!A:D,4,0))</f>
        <v>Studený</v>
      </c>
      <c r="C16" s="47" t="str">
        <f>IF($C$4="ČESKY",VLOOKUP(A16,List2!A:C,3,0),VLOOKUP(A16,List2!A:E,5,0))</f>
        <v>Caprese salát</v>
      </c>
      <c r="D16" s="42">
        <v>2</v>
      </c>
      <c r="E16" s="15">
        <v>1667.4999999999998</v>
      </c>
      <c r="F16" s="54"/>
      <c r="G16" s="50">
        <f t="shared" si="0"/>
        <v>0</v>
      </c>
      <c r="I16" s="101"/>
      <c r="J16" s="101"/>
    </row>
    <row r="17" spans="1:10" ht="60.75" thickBot="1" x14ac:dyDescent="0.3">
      <c r="A17" s="36" t="s">
        <v>67</v>
      </c>
      <c r="B17" s="13" t="str">
        <f>IF($C$4="ČESKY",VLOOKUP(A17,List2!A:B,2,0),VLOOKUP(A17,List2!A:D,4,0))</f>
        <v>Studený</v>
      </c>
      <c r="C17" s="47" t="str">
        <f>IF($C$4="ČESKY",VLOOKUP(A17,List2!A:C,3,0),VLOOKUP(A17,List2!A:E,5,0))</f>
        <v>Variace sýrů
Saint Paulin Liqueil, Comté Entremont, Cantal Jeune, Le Brie Coeur de Lion, Merci Chef Chévre a Tartiner Natur, Azul Cantorel, Vlašské ořechy</v>
      </c>
      <c r="D17" s="42">
        <v>2.2000000000000002</v>
      </c>
      <c r="E17" s="15">
        <v>2070</v>
      </c>
      <c r="F17" s="54"/>
      <c r="G17" s="50">
        <f t="shared" si="0"/>
        <v>0</v>
      </c>
      <c r="I17" s="101"/>
      <c r="J17" s="101"/>
    </row>
    <row r="18" spans="1:10" ht="45.75" thickBot="1" x14ac:dyDescent="0.3">
      <c r="A18" s="37" t="s">
        <v>68</v>
      </c>
      <c r="B18" s="17" t="str">
        <f>IF($C$4="ČESKY",VLOOKUP(A18,List2!A:B,2,0),VLOOKUP(A18,List2!A:D,4,0))</f>
        <v>Studený</v>
      </c>
      <c r="C18" s="48" t="str">
        <f>IF($C$4="ČESKY",VLOOKUP(A18,List2!A:C,3,0),VLOOKUP(A18,List2!A:E,5,0))</f>
        <v>Variace salámů
Debrecinka, Chorizo, zauzená drůbeží, šunka od kosti, Mortadela, kozí rohy, kyselé okurky, feferonky</v>
      </c>
      <c r="D18" s="43">
        <v>2</v>
      </c>
      <c r="E18" s="19">
        <v>2530</v>
      </c>
      <c r="F18" s="54"/>
      <c r="G18" s="50">
        <f t="shared" si="0"/>
        <v>0</v>
      </c>
      <c r="I18" s="101"/>
      <c r="J18" s="101"/>
    </row>
    <row r="19" spans="1:10" ht="15.75" thickBot="1" x14ac:dyDescent="0.3">
      <c r="A19" s="35" t="s">
        <v>69</v>
      </c>
      <c r="B19" s="10" t="str">
        <f>IF($C$4="ČESKY",VLOOKUP(A19,List2!A:B,2,0),VLOOKUP(A19,List2!A:D,4,0))</f>
        <v>Teplý</v>
      </c>
      <c r="C19" s="85" t="s">
        <v>154</v>
      </c>
      <c r="D19" s="45">
        <v>1</v>
      </c>
      <c r="E19" s="27">
        <v>51.749999999999993</v>
      </c>
      <c r="F19" s="56"/>
      <c r="G19" s="50">
        <f t="shared" si="0"/>
        <v>0</v>
      </c>
      <c r="I19" s="101"/>
      <c r="J19" s="101"/>
    </row>
    <row r="20" spans="1:10" ht="15.75" thickBot="1" x14ac:dyDescent="0.3">
      <c r="A20" s="36" t="s">
        <v>70</v>
      </c>
      <c r="B20" s="13" t="str">
        <f>IF($C$4="ČESKY",VLOOKUP(A20,List2!A:B,2,0),VLOOKUP(A20,List2!A:D,4,0))</f>
        <v>Teplý</v>
      </c>
      <c r="C20" s="47" t="str">
        <f>IF($C$4="ČESKY",VLOOKUP(A20,List2!A:C,3,0),VLOOKUP(A20,List2!A:E,5,0))</f>
        <v xml:space="preserve">Kuřecí mini řízečky </v>
      </c>
      <c r="D20" s="42">
        <v>1</v>
      </c>
      <c r="E20" s="15">
        <v>919.99999999999989</v>
      </c>
      <c r="F20" s="54"/>
      <c r="G20" s="50">
        <f t="shared" si="0"/>
        <v>0</v>
      </c>
      <c r="I20" s="101"/>
      <c r="J20" s="101"/>
    </row>
    <row r="21" spans="1:10" ht="15.75" thickBot="1" x14ac:dyDescent="0.3">
      <c r="A21" s="36" t="s">
        <v>71</v>
      </c>
      <c r="B21" s="13" t="str">
        <f>IF($C$4="ČESKY",VLOOKUP(A21,List2!A:B,2,0),VLOOKUP(A21,List2!A:D,4,0))</f>
        <v>Teplý</v>
      </c>
      <c r="C21" s="47" t="str">
        <f>IF($C$4="ČESKY",VLOOKUP(A21,List2!A:C,3,0),VLOOKUP(A21,List2!A:E,5,0))</f>
        <v>Vepřové mini řízečky</v>
      </c>
      <c r="D21" s="42">
        <v>1</v>
      </c>
      <c r="E21" s="15">
        <v>1035</v>
      </c>
      <c r="F21" s="54"/>
      <c r="G21" s="50">
        <f t="shared" si="0"/>
        <v>0</v>
      </c>
      <c r="I21" s="101"/>
      <c r="J21" s="101"/>
    </row>
    <row r="22" spans="1:10" ht="15.75" thickBot="1" x14ac:dyDescent="0.3">
      <c r="A22" s="36" t="s">
        <v>72</v>
      </c>
      <c r="B22" s="13" t="str">
        <f>IF($C$4="ČESKY",VLOOKUP(A22,List2!A:B,2,0),VLOOKUP(A22,List2!A:D,4,0))</f>
        <v>Teplý</v>
      </c>
      <c r="C22" s="47" t="str">
        <f>IF($C$4="ČESKY",VLOOKUP(A22,List2!A:C,3,0),VLOOKUP(A22,List2!A:E,5,0))</f>
        <v>Kuřecí křídla pečené s marinádou SWEET AND CHILLI</v>
      </c>
      <c r="D22" s="42">
        <v>2</v>
      </c>
      <c r="E22" s="15">
        <v>1173</v>
      </c>
      <c r="F22" s="54"/>
      <c r="G22" s="50">
        <f t="shared" si="0"/>
        <v>0</v>
      </c>
      <c r="I22" s="101"/>
      <c r="J22" s="101"/>
    </row>
    <row r="23" spans="1:10" ht="15.75" thickBot="1" x14ac:dyDescent="0.3">
      <c r="A23" s="37" t="s">
        <v>73</v>
      </c>
      <c r="B23" s="17" t="str">
        <f>IF($C$4="ČESKY",VLOOKUP(A23,List2!A:B,2,0),VLOOKUP(A23,List2!A:D,4,0))</f>
        <v>Teplý</v>
      </c>
      <c r="C23" s="48" t="str">
        <f>IF($C$4="ČESKY",VLOOKUP(A23,List2!A:C,3,0),VLOOKUP(A23,List2!A:E,5,0))</f>
        <v>Kuřecí mini závitky plněné slaninou a švestkou</v>
      </c>
      <c r="D23" s="43">
        <v>1</v>
      </c>
      <c r="E23" s="19">
        <v>804.99999999999989</v>
      </c>
      <c r="F23" s="54"/>
      <c r="G23" s="50">
        <f t="shared" si="0"/>
        <v>0</v>
      </c>
      <c r="I23" s="101"/>
      <c r="J23" s="101"/>
    </row>
    <row r="24" spans="1:10" ht="15.75" thickBot="1" x14ac:dyDescent="0.3">
      <c r="A24" s="35" t="s">
        <v>74</v>
      </c>
      <c r="B24" s="10" t="str">
        <f>IF($C$4="ČESKY",VLOOKUP(A24,List2!A:B,2,0),VLOOKUP(A24,List2!A:D,4,0))</f>
        <v>Přílohy</v>
      </c>
      <c r="C24" s="46" t="str">
        <f>IF($C$4="ČESKY",VLOOKUP(A24,List2!A:C,3,0),VLOOKUP(A24,List2!A:E,5,0))</f>
        <v>Grilovaná zelenina      </v>
      </c>
      <c r="D24" s="44">
        <v>2</v>
      </c>
      <c r="E24" s="12">
        <v>690</v>
      </c>
      <c r="F24" s="54"/>
      <c r="G24" s="50">
        <f t="shared" si="0"/>
        <v>0</v>
      </c>
      <c r="I24" s="101"/>
      <c r="J24" s="101"/>
    </row>
    <row r="25" spans="1:10" thickBot="1" x14ac:dyDescent="0.4">
      <c r="A25" s="37" t="s">
        <v>76</v>
      </c>
      <c r="B25" s="17" t="str">
        <f>IF($C$4="ČESKY",VLOOKUP(A25,List2!A:B,2,0),VLOOKUP(A25,List2!A:D,4,0))</f>
        <v>Přílohy</v>
      </c>
      <c r="C25" s="48" t="str">
        <f>IF($C$4="ČESKY",VLOOKUP(A25,List2!A:C,3,0),VLOOKUP(A25,List2!A:E,5,0))</f>
        <v>Fazolky se slaninou</v>
      </c>
      <c r="D25" s="43">
        <v>1</v>
      </c>
      <c r="E25" s="19">
        <v>563.5</v>
      </c>
      <c r="F25" s="54"/>
      <c r="G25" s="50">
        <f t="shared" si="0"/>
        <v>0</v>
      </c>
      <c r="I25" s="101"/>
      <c r="J25" s="101"/>
    </row>
    <row r="26" spans="1:10" thickBot="1" x14ac:dyDescent="0.4">
      <c r="A26" s="36" t="s">
        <v>77</v>
      </c>
      <c r="B26" s="13" t="str">
        <f>IF($C$4="ČESKY",VLOOKUP(A26,List2!A:B,2,0),VLOOKUP(A26,List2!A:D,4,0))</f>
        <v>Dresink</v>
      </c>
      <c r="C26" s="47" t="str">
        <f>IF($C$4="ČESKY",VLOOKUP(A26,List2!A:C,3,0),VLOOKUP(A26,List2!A:E,5,0))</f>
        <v>Pikantni rosso dip</v>
      </c>
      <c r="D26" s="42">
        <v>0.3</v>
      </c>
      <c r="E26" s="15">
        <v>149.5</v>
      </c>
      <c r="F26" s="54"/>
      <c r="G26" s="50">
        <f t="shared" si="0"/>
        <v>0</v>
      </c>
      <c r="I26" s="101"/>
      <c r="J26" s="101"/>
    </row>
    <row r="27" spans="1:10" thickBot="1" x14ac:dyDescent="0.4">
      <c r="A27" s="36" t="s">
        <v>78</v>
      </c>
      <c r="B27" s="13" t="str">
        <f>IF($C$4="ČESKY",VLOOKUP(A27,List2!A:B,2,0),VLOOKUP(A27,List2!A:D,4,0))</f>
        <v>Dresink</v>
      </c>
      <c r="C27" s="47" t="str">
        <f>IF($C$4="ČESKY",VLOOKUP(A27,List2!A:C,3,0),VLOOKUP(A27,List2!A:E,5,0))</f>
        <v>Tatarka</v>
      </c>
      <c r="D27" s="42">
        <v>0.3</v>
      </c>
      <c r="E27" s="15">
        <v>80.5</v>
      </c>
      <c r="F27" s="54"/>
      <c r="G27" s="50">
        <f t="shared" si="0"/>
        <v>0</v>
      </c>
      <c r="I27" s="101"/>
      <c r="J27" s="101"/>
    </row>
    <row r="28" spans="1:10" ht="15.75" thickBot="1" x14ac:dyDescent="0.3">
      <c r="A28" s="36" t="s">
        <v>79</v>
      </c>
      <c r="B28" s="13" t="str">
        <f>IF($C$4="ČESKY",VLOOKUP(A28,List2!A:B,2,0),VLOOKUP(A28,List2!A:D,4,0))</f>
        <v>Dresink</v>
      </c>
      <c r="C28" s="47" t="str">
        <f>IF($C$4="ČESKY",VLOOKUP(A28,List2!A:C,3,0),VLOOKUP(A28,List2!A:E,5,0))</f>
        <v>Kečup</v>
      </c>
      <c r="D28" s="42">
        <v>0.3</v>
      </c>
      <c r="E28" s="15">
        <v>80.5</v>
      </c>
      <c r="F28" s="54"/>
      <c r="G28" s="50">
        <f t="shared" si="0"/>
        <v>0</v>
      </c>
      <c r="I28" s="101"/>
      <c r="J28" s="101"/>
    </row>
    <row r="29" spans="1:10" ht="15.75" thickBot="1" x14ac:dyDescent="0.3">
      <c r="A29" s="37" t="s">
        <v>80</v>
      </c>
      <c r="B29" s="17" t="str">
        <f>IF($C$4="ČESKY",VLOOKUP(A29,List2!A:B,2,0),VLOOKUP(A29,List2!A:D,4,0))</f>
        <v>Dresink</v>
      </c>
      <c r="C29" s="48" t="str">
        <f>IF($C$4="ČESKY",VLOOKUP(A29,List2!A:C,3,0),VLOOKUP(A29,List2!A:E,5,0))</f>
        <v>Hořčice</v>
      </c>
      <c r="D29" s="43">
        <v>0.3</v>
      </c>
      <c r="E29" s="19">
        <v>80.5</v>
      </c>
      <c r="F29" s="54"/>
      <c r="G29" s="50">
        <f t="shared" si="0"/>
        <v>0</v>
      </c>
      <c r="I29" s="101"/>
      <c r="J29" s="101"/>
    </row>
    <row r="30" spans="1:10" ht="15.75" thickBot="1" x14ac:dyDescent="0.3">
      <c r="A30" s="38" t="s">
        <v>94</v>
      </c>
      <c r="B30" s="25" t="str">
        <f>IF($C$4="ČESKY",VLOOKUP(A30,List2!A:B,2,0),VLOOKUP(A30,List2!A:D,4,0))</f>
        <v>Pečivo</v>
      </c>
      <c r="C30" s="49" t="str">
        <f>IF($C$4="ČESKY",VLOOKUP(A30,List2!A:C,3,0),VLOOKUP(A30,List2!A:E,5,0))</f>
        <v>Farmářský chléb (800g)</v>
      </c>
      <c r="D30" s="45">
        <v>1</v>
      </c>
      <c r="E30" s="27">
        <v>92</v>
      </c>
      <c r="F30" s="56"/>
      <c r="G30" s="50">
        <f t="shared" si="0"/>
        <v>0</v>
      </c>
      <c r="I30" s="101"/>
      <c r="J30" s="101"/>
    </row>
    <row r="31" spans="1:10" ht="31.5" customHeight="1" thickBot="1" x14ac:dyDescent="0.4">
      <c r="A31" s="35" t="s">
        <v>81</v>
      </c>
      <c r="B31" s="35" t="str">
        <f>IF($C$4="ČESKY",VLOOKUP(A31,List2!A:B,2,0),VLOOKUP(A31,List2!A:D,4,0))</f>
        <v>Ovoce</v>
      </c>
      <c r="C31" s="46" t="str">
        <f>IF($C$4="ČESKY",VLOOKUP(A31,List2!A:C,3,0),VLOOKUP(A31,List2!A:E,5,0))</f>
        <v>Ovocný tác
ananas, pomeranče, jahody, hroznové víno, jablka, vodní meloun</v>
      </c>
      <c r="D31" s="44">
        <v>2</v>
      </c>
      <c r="E31" s="12">
        <v>1092.5</v>
      </c>
      <c r="F31" s="55"/>
      <c r="G31" s="50">
        <f t="shared" si="0"/>
        <v>0</v>
      </c>
      <c r="I31" s="101"/>
      <c r="J31" s="101"/>
    </row>
    <row r="32" spans="1:10" ht="42.75" customHeight="1" thickBot="1" x14ac:dyDescent="0.4">
      <c r="A32" s="37" t="s">
        <v>82</v>
      </c>
      <c r="B32" s="37" t="str">
        <f>IF($C$4="ČESKY",VLOOKUP(A32,List2!A:B,2,0),VLOOKUP(A32,List2!A:D,4,0))</f>
        <v>Zelenina</v>
      </c>
      <c r="C32" s="48" t="str">
        <f>IF($C$4="ČESKY",VLOOKUP(A32,List2!A:C,3,0),VLOOKUP(A32,List2!A:E,5,0))</f>
        <v>Zeleninový tác
okurka hadová, variace salátů, rajčata, variace paprik, mrkev, ředkvičky</v>
      </c>
      <c r="D32" s="43">
        <v>2</v>
      </c>
      <c r="E32" s="19">
        <v>919.99999999999989</v>
      </c>
      <c r="F32" s="55"/>
      <c r="G32" s="50">
        <f t="shared" si="0"/>
        <v>0</v>
      </c>
      <c r="I32" s="101"/>
      <c r="J32" s="101"/>
    </row>
    <row r="33" spans="1:10" ht="15.75" thickBot="1" x14ac:dyDescent="0.3">
      <c r="A33" s="81" t="s">
        <v>83</v>
      </c>
      <c r="B33" s="81" t="str">
        <f>IF($C$4="ČESKY",VLOOKUP(A33,List2!A:B,2,0),VLOOKUP(A33,List2!A:D,4,0))</f>
        <v>Zelenina</v>
      </c>
      <c r="C33" s="82" t="str">
        <f>IF($C$4="ČESKY",VLOOKUP(A33,List2!A:C,3,0),VLOOKUP(A33,List2!A:E,5,0))</f>
        <v>Mix salátových listů</v>
      </c>
      <c r="D33" s="83">
        <v>2</v>
      </c>
      <c r="E33" s="84">
        <v>678.5</v>
      </c>
      <c r="F33" s="55"/>
      <c r="G33" s="50">
        <f t="shared" si="0"/>
        <v>0</v>
      </c>
      <c r="I33" s="101"/>
      <c r="J33" s="101"/>
    </row>
    <row r="34" spans="1:10" s="34" customFormat="1" ht="15.75" thickBot="1" x14ac:dyDescent="0.3">
      <c r="A34" s="79" t="s">
        <v>139</v>
      </c>
      <c r="B34" s="13" t="str">
        <f>IF($C$4="ČESKY",VLOOKUP(A34,List2!A:B,2,0),VLOOKUP(A34,List2!A:D,4,0))</f>
        <v>Teplý</v>
      </c>
      <c r="C34" s="80" t="str">
        <f>IF($C$4="ČESKY",VLOOKUP(A34,List2!A:C,3,0),VLOOKUP(A34,List2!A:E,5,0))</f>
        <v>Opečené brambory</v>
      </c>
      <c r="D34" s="65">
        <v>1</v>
      </c>
      <c r="E34" s="66">
        <v>345</v>
      </c>
      <c r="F34" s="55"/>
      <c r="G34" s="50">
        <f t="shared" si="0"/>
        <v>0</v>
      </c>
      <c r="I34" s="101"/>
      <c r="J34" s="101"/>
    </row>
    <row r="35" spans="1:10" s="34" customFormat="1" ht="14.25" customHeight="1" thickBot="1" x14ac:dyDescent="0.3">
      <c r="A35" s="17" t="e">
        <f>IF($C$4="ČESKY",VLOOKUP(#REF!,[1]List2!#REF!,2,0),VLOOKUP(#REF!,[1]List2!#REF!,4,0))</f>
        <v>#REF!</v>
      </c>
      <c r="B35" s="89" t="s">
        <v>20</v>
      </c>
      <c r="C35" s="88" t="s">
        <v>161</v>
      </c>
      <c r="D35" s="65">
        <v>2</v>
      </c>
      <c r="E35" s="66">
        <v>1086.75</v>
      </c>
      <c r="F35" s="55"/>
      <c r="G35" s="50">
        <f t="shared" si="0"/>
        <v>0</v>
      </c>
      <c r="I35" s="101"/>
      <c r="J35" s="101"/>
    </row>
    <row r="36" spans="1:10" s="34" customFormat="1" ht="15.75" thickBot="1" x14ac:dyDescent="0.3">
      <c r="A36" s="58" t="s">
        <v>140</v>
      </c>
      <c r="B36" s="13" t="str">
        <f>IF($C$4="ČESKY",VLOOKUP(A36,List2!A:B,2,0),VLOOKUP(A36,List2!A:D,4,0))</f>
        <v>Teplý</v>
      </c>
      <c r="C36" s="59" t="str">
        <f>IF($C$4="ČESKY",VLOOKUP(A36,List2!A:C,3,0),VLOOKUP(A36,List2!A:E,5,0))</f>
        <v>Kuřecí prsa plněná sušenými rajčaty</v>
      </c>
      <c r="D36" s="65">
        <v>1</v>
      </c>
      <c r="E36" s="66">
        <v>1242</v>
      </c>
      <c r="F36" s="55"/>
      <c r="G36" s="50">
        <f t="shared" si="0"/>
        <v>0</v>
      </c>
      <c r="I36" s="101"/>
      <c r="J36" s="101"/>
    </row>
    <row r="37" spans="1:10" s="34" customFormat="1" ht="15.75" thickBot="1" x14ac:dyDescent="0.3">
      <c r="A37" s="58" t="s">
        <v>141</v>
      </c>
      <c r="B37" s="13" t="str">
        <f>IF($C$4="ČESKY",VLOOKUP(A37,List2!A:B,2,0),VLOOKUP(A37,List2!A:D,4,0))</f>
        <v>Teplý</v>
      </c>
      <c r="C37" s="59" t="str">
        <f>IF($C$4="ČESKY",VLOOKUP(A37,List2!A:C,3,0),VLOOKUP(A37,List2!A:E,5,0))</f>
        <v>Zeleninový kuskus</v>
      </c>
      <c r="D37" s="69">
        <v>1</v>
      </c>
      <c r="E37" s="70">
        <v>448.49999999999994</v>
      </c>
      <c r="F37" s="55"/>
      <c r="G37" s="50">
        <f t="shared" si="0"/>
        <v>0</v>
      </c>
      <c r="I37" s="101"/>
      <c r="J37" s="101"/>
    </row>
    <row r="38" spans="1:10" thickBot="1" x14ac:dyDescent="0.4">
      <c r="A38" s="58" t="s">
        <v>39</v>
      </c>
      <c r="B38" s="91" t="s">
        <v>39</v>
      </c>
      <c r="C38" s="90" t="s">
        <v>152</v>
      </c>
      <c r="D38" s="69">
        <v>1</v>
      </c>
      <c r="E38" s="70">
        <v>827.99999999999989</v>
      </c>
      <c r="F38" s="55"/>
      <c r="G38" s="50">
        <f t="shared" si="0"/>
        <v>0</v>
      </c>
      <c r="I38" s="101"/>
      <c r="J38" s="101"/>
    </row>
    <row r="39" spans="1:10" thickBot="1" x14ac:dyDescent="0.4">
      <c r="A39" s="35" t="s">
        <v>84</v>
      </c>
      <c r="B39" s="35" t="str">
        <f>IF($C$4="ČESKY",VLOOKUP(A39,List2!A:B,2,0),VLOOKUP(A39,List2!A:D,4,0))</f>
        <v>Dezert</v>
      </c>
      <c r="C39" s="46" t="s">
        <v>157</v>
      </c>
      <c r="D39" s="39">
        <v>1</v>
      </c>
      <c r="E39" s="12">
        <v>26.45</v>
      </c>
      <c r="F39" s="97"/>
      <c r="G39" s="50">
        <f t="shared" si="0"/>
        <v>0</v>
      </c>
      <c r="I39" s="101"/>
      <c r="J39" s="101"/>
    </row>
    <row r="40" spans="1:10" s="1" customFormat="1" ht="30.75" thickBot="1" x14ac:dyDescent="0.3">
      <c r="A40" s="37" t="s">
        <v>86</v>
      </c>
      <c r="B40" s="37" t="str">
        <f>IF($C$4="ČESKY",VLOOKUP(A40,List2!A:B,2,0),VLOOKUP(A40,List2!A:D,4,0))</f>
        <v>Dezert</v>
      </c>
      <c r="C40" s="48" t="str">
        <f>IF($C$4="ČESKY",VLOOKUP(A40,List2!A:C,3,0),VLOOKUP(A40,List2!A:E,5,0))</f>
        <v>Rozbalné vlastního dortu
Zapůjčení talířků,vidliček, nože</v>
      </c>
      <c r="D40" s="41">
        <v>1</v>
      </c>
      <c r="E40" s="19">
        <v>200</v>
      </c>
      <c r="F40" s="98"/>
      <c r="G40" s="50">
        <f t="shared" si="0"/>
        <v>0</v>
      </c>
      <c r="I40" s="101"/>
      <c r="J40" s="102"/>
    </row>
    <row r="41" spans="1:10" s="34" customFormat="1" ht="23.45" x14ac:dyDescent="0.35">
      <c r="A41" s="72"/>
      <c r="B41" s="72"/>
      <c r="C41" s="93"/>
      <c r="D41" s="94"/>
      <c r="E41" s="95"/>
      <c r="F41" s="96"/>
      <c r="G41" s="3">
        <f>SUM(G6:G40)</f>
        <v>0</v>
      </c>
      <c r="H41" s="77"/>
      <c r="I41" s="77"/>
      <c r="J41" s="77"/>
    </row>
    <row r="42" spans="1:10" ht="21" x14ac:dyDescent="0.5">
      <c r="A42" s="74" t="s">
        <v>129</v>
      </c>
      <c r="B42" s="34"/>
      <c r="C42" s="75" t="str">
        <f>IF($C$4="ČESKY",VLOOKUP(A42,List2!A:C,3,0),VLOOKUP(A42,List2!A:E,5,0))</f>
        <v>CENA CELKEM:</v>
      </c>
      <c r="D42" s="73"/>
      <c r="E42" s="73"/>
      <c r="F42" s="73"/>
    </row>
    <row r="43" spans="1:10" ht="14.45" x14ac:dyDescent="0.35">
      <c r="A43" s="74" t="s">
        <v>130</v>
      </c>
      <c r="B43" s="34"/>
      <c r="C43" s="34" t="str">
        <f>IF($C$4="ČESKY",VLOOKUP(A43,List2!A:C,3,0),VLOOKUP(A43,List2!A:E,5,0))</f>
        <v>Minimální objednávka u kanapek je 50 ks od jednoho druhu</v>
      </c>
      <c r="D43" s="73"/>
      <c r="E43" s="73"/>
      <c r="F43" s="73"/>
    </row>
    <row r="44" spans="1:10" ht="14.45" x14ac:dyDescent="0.35">
      <c r="A44" s="74" t="s">
        <v>131</v>
      </c>
      <c r="B44" s="34"/>
      <c r="C44" s="34" t="str">
        <f>IF($C$4="ČESKY",VLOOKUP(A44,List2!A:C,3,0),VLOOKUP(A44,List2!A:E,5,0))</f>
        <v>Minimální objednávka řízků je 5 kg od jednoho druhu</v>
      </c>
      <c r="D44" s="73"/>
      <c r="E44" s="73"/>
      <c r="F44" s="73"/>
    </row>
    <row r="45" spans="1:10" ht="14.45" x14ac:dyDescent="0.35">
      <c r="A45" s="74" t="s">
        <v>132</v>
      </c>
      <c r="B45" s="34"/>
      <c r="C45" s="34" t="str">
        <f>IF($C$4="ČESKY",VLOOKUP(A45,List2!A:C,3,0),VLOOKUP(A45,List2!A:E,5,0))</f>
        <v>Minimální objednávka chlebů je 10 ks</v>
      </c>
      <c r="D45" s="73"/>
      <c r="E45" s="73"/>
      <c r="F45" s="73"/>
    </row>
    <row r="46" spans="1:10" ht="14.45" x14ac:dyDescent="0.35">
      <c r="A46" s="74" t="s">
        <v>145</v>
      </c>
      <c r="B46" s="34"/>
      <c r="C46" s="77" t="str">
        <f>IF($C$4="ČESKY",VLOOKUP(A46,List2!A:C,3,0),VLOOKUP(A46,List2!A:E,5,0))</f>
        <v>Objednávku RAUTU je nutné zaslat nejméně 3 pracovní dny předem!</v>
      </c>
      <c r="D46" s="73"/>
      <c r="E46" s="73"/>
      <c r="F46" s="73"/>
    </row>
    <row r="47" spans="1:10" ht="14.45" x14ac:dyDescent="0.35">
      <c r="B47" s="34"/>
      <c r="C47" s="77"/>
    </row>
    <row r="48" spans="1:10" ht="14.45" x14ac:dyDescent="0.35">
      <c r="A48" s="74" t="s">
        <v>163</v>
      </c>
      <c r="C48" s="77" t="str">
        <f>IF($C$4="ČESKY",VLOOKUP(A48,List2!A:C,3,0),VLOOKUP(A48,List2!A:E,5,0))</f>
        <v>K ceně je třeba přičíst 10% DPH</v>
      </c>
    </row>
    <row r="49" spans="1:7" thickBot="1" x14ac:dyDescent="0.4"/>
    <row r="50" spans="1:7" ht="30.75" thickBot="1" x14ac:dyDescent="0.3">
      <c r="A50" s="74" t="s">
        <v>166</v>
      </c>
      <c r="B50" s="35" t="s">
        <v>156</v>
      </c>
      <c r="C50" s="48" t="str">
        <f>IF($C$4="ČESKY",VLOOKUP(A50,List2!A:C,3,0),VLOOKUP(A50,List2!A:E,5,0))</f>
        <v>Prosecco 1 dcl Bedin Prosecco DOC Treviso - welcome drink (je třeba připočítat 21% DPH)</v>
      </c>
      <c r="D50" s="41">
        <v>1</v>
      </c>
      <c r="E50" s="19">
        <v>70</v>
      </c>
      <c r="F50" s="87">
        <v>0</v>
      </c>
      <c r="G50" s="51">
        <f>(F50/D50)*E50</f>
        <v>0</v>
      </c>
    </row>
  </sheetData>
  <autoFilter ref="A5:G44"/>
  <dataValidations count="1">
    <dataValidation type="list" allowBlank="1" showInputMessage="1" showErrorMessage="1" sqref="C4">
      <formula1>$C$1:$C$2</formula1>
    </dataValidation>
  </dataValidations>
  <pageMargins left="0.25" right="0.25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List4!$B$2:$B$11</xm:f>
          </x14:formula1>
          <xm:sqref>F31:F38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6"/>
  <sheetViews>
    <sheetView topLeftCell="A31" zoomScale="70" zoomScaleNormal="70" workbookViewId="0">
      <selection activeCell="C52" sqref="C52"/>
    </sheetView>
  </sheetViews>
  <sheetFormatPr defaultColWidth="19.42578125" defaultRowHeight="15" x14ac:dyDescent="0.25"/>
  <cols>
    <col min="1" max="1" width="6.5703125" style="1" bestFit="1" customWidth="1"/>
    <col min="2" max="2" width="12.42578125" style="34" customWidth="1"/>
    <col min="3" max="3" width="72.5703125" customWidth="1"/>
    <col min="4" max="4" width="12.42578125" style="34" customWidth="1"/>
    <col min="5" max="5" width="72.5703125" style="1" customWidth="1"/>
  </cols>
  <sheetData>
    <row r="1" spans="1:5" ht="19.5" thickBot="1" x14ac:dyDescent="0.35">
      <c r="A1" s="4" t="s">
        <v>87</v>
      </c>
      <c r="B1" s="4" t="s">
        <v>0</v>
      </c>
      <c r="C1" s="5" t="s">
        <v>1</v>
      </c>
      <c r="D1" s="4" t="s">
        <v>53</v>
      </c>
      <c r="E1" s="5"/>
    </row>
    <row r="2" spans="1:5" ht="30" x14ac:dyDescent="0.25">
      <c r="A2" s="10" t="s">
        <v>54</v>
      </c>
      <c r="B2" s="10" t="s">
        <v>4</v>
      </c>
      <c r="C2" s="11" t="s">
        <v>9</v>
      </c>
      <c r="D2" s="10" t="s">
        <v>47</v>
      </c>
      <c r="E2" s="11" t="s">
        <v>48</v>
      </c>
    </row>
    <row r="3" spans="1:5" ht="30" x14ac:dyDescent="0.25">
      <c r="A3" s="13" t="s">
        <v>56</v>
      </c>
      <c r="B3" s="13" t="s">
        <v>4</v>
      </c>
      <c r="C3" s="14" t="s">
        <v>5</v>
      </c>
      <c r="D3" s="13" t="s">
        <v>47</v>
      </c>
      <c r="E3" s="14" t="s">
        <v>49</v>
      </c>
    </row>
    <row r="4" spans="1:5" ht="30" x14ac:dyDescent="0.25">
      <c r="A4" s="13" t="s">
        <v>57</v>
      </c>
      <c r="B4" s="13" t="s">
        <v>4</v>
      </c>
      <c r="C4" s="14" t="s">
        <v>6</v>
      </c>
      <c r="D4" s="13" t="s">
        <v>47</v>
      </c>
      <c r="E4" s="30" t="s">
        <v>50</v>
      </c>
    </row>
    <row r="5" spans="1:5" ht="30" x14ac:dyDescent="0.25">
      <c r="A5" s="13" t="s">
        <v>58</v>
      </c>
      <c r="B5" s="13" t="s">
        <v>4</v>
      </c>
      <c r="C5" s="16" t="s">
        <v>7</v>
      </c>
      <c r="D5" s="13" t="s">
        <v>47</v>
      </c>
      <c r="E5" s="16" t="s">
        <v>51</v>
      </c>
    </row>
    <row r="6" spans="1:5" ht="30.75" thickBot="1" x14ac:dyDescent="0.3">
      <c r="A6" s="17" t="s">
        <v>59</v>
      </c>
      <c r="B6" s="17" t="s">
        <v>4</v>
      </c>
      <c r="C6" s="18" t="s">
        <v>8</v>
      </c>
      <c r="D6" s="17" t="s">
        <v>47</v>
      </c>
      <c r="E6" s="18" t="s">
        <v>52</v>
      </c>
    </row>
    <row r="7" spans="1:5" ht="15" customHeight="1" x14ac:dyDescent="0.25">
      <c r="A7" s="10" t="s">
        <v>55</v>
      </c>
      <c r="B7" s="10" t="s">
        <v>10</v>
      </c>
      <c r="C7" s="20" t="s">
        <v>11</v>
      </c>
      <c r="D7" s="10" t="s">
        <v>91</v>
      </c>
      <c r="E7" s="20" t="s">
        <v>90</v>
      </c>
    </row>
    <row r="8" spans="1:5" ht="30" x14ac:dyDescent="0.25">
      <c r="A8" s="13" t="s">
        <v>60</v>
      </c>
      <c r="B8" s="13" t="s">
        <v>10</v>
      </c>
      <c r="C8" s="16" t="s">
        <v>14</v>
      </c>
      <c r="D8" s="13" t="s">
        <v>91</v>
      </c>
      <c r="E8" s="16" t="s">
        <v>99</v>
      </c>
    </row>
    <row r="9" spans="1:5" ht="45" x14ac:dyDescent="0.25">
      <c r="A9" s="13" t="s">
        <v>61</v>
      </c>
      <c r="B9" s="13" t="s">
        <v>10</v>
      </c>
      <c r="C9" s="16" t="s">
        <v>12</v>
      </c>
      <c r="D9" s="13" t="s">
        <v>91</v>
      </c>
      <c r="E9" s="16" t="s">
        <v>100</v>
      </c>
    </row>
    <row r="10" spans="1:5" x14ac:dyDescent="0.25">
      <c r="A10" s="13" t="s">
        <v>62</v>
      </c>
      <c r="B10" s="13" t="s">
        <v>10</v>
      </c>
      <c r="C10" s="21" t="s">
        <v>13</v>
      </c>
      <c r="D10" s="13" t="s">
        <v>91</v>
      </c>
      <c r="E10" s="21" t="s">
        <v>101</v>
      </c>
    </row>
    <row r="11" spans="1:5" ht="45" x14ac:dyDescent="0.25">
      <c r="A11" s="13" t="s">
        <v>63</v>
      </c>
      <c r="B11" s="13" t="s">
        <v>10</v>
      </c>
      <c r="C11" s="16" t="s">
        <v>15</v>
      </c>
      <c r="D11" s="13" t="s">
        <v>91</v>
      </c>
      <c r="E11" s="16" t="s">
        <v>102</v>
      </c>
    </row>
    <row r="12" spans="1:5" x14ac:dyDescent="0.25">
      <c r="A12" s="13" t="s">
        <v>64</v>
      </c>
      <c r="B12" s="13" t="s">
        <v>10</v>
      </c>
      <c r="C12" s="21" t="s">
        <v>153</v>
      </c>
      <c r="D12" s="13" t="s">
        <v>91</v>
      </c>
      <c r="E12" s="21" t="s">
        <v>103</v>
      </c>
    </row>
    <row r="13" spans="1:5" x14ac:dyDescent="0.25">
      <c r="A13" s="13" t="s">
        <v>65</v>
      </c>
      <c r="B13" s="13" t="s">
        <v>10</v>
      </c>
      <c r="C13" s="22" t="s">
        <v>16</v>
      </c>
      <c r="D13" s="13" t="s">
        <v>91</v>
      </c>
      <c r="E13" s="22" t="s">
        <v>104</v>
      </c>
    </row>
    <row r="14" spans="1:5" x14ac:dyDescent="0.25">
      <c r="A14" s="13" t="s">
        <v>66</v>
      </c>
      <c r="B14" s="13" t="s">
        <v>10</v>
      </c>
      <c r="C14" s="22" t="s">
        <v>17</v>
      </c>
      <c r="D14" s="13" t="s">
        <v>91</v>
      </c>
      <c r="E14" s="22" t="s">
        <v>105</v>
      </c>
    </row>
    <row r="15" spans="1:5" ht="45" x14ac:dyDescent="0.25">
      <c r="A15" s="13" t="s">
        <v>67</v>
      </c>
      <c r="B15" s="13" t="s">
        <v>10</v>
      </c>
      <c r="C15" s="16" t="s">
        <v>18</v>
      </c>
      <c r="D15" s="13" t="s">
        <v>91</v>
      </c>
      <c r="E15" s="16" t="s">
        <v>106</v>
      </c>
    </row>
    <row r="16" spans="1:5" ht="45.75" thickBot="1" x14ac:dyDescent="0.3">
      <c r="A16" s="17" t="s">
        <v>68</v>
      </c>
      <c r="B16" s="17" t="s">
        <v>10</v>
      </c>
      <c r="C16" s="18" t="s">
        <v>19</v>
      </c>
      <c r="D16" s="17" t="s">
        <v>91</v>
      </c>
      <c r="E16" s="18" t="s">
        <v>107</v>
      </c>
    </row>
    <row r="17" spans="1:5" x14ac:dyDescent="0.25">
      <c r="A17" s="10" t="s">
        <v>69</v>
      </c>
      <c r="B17" s="10" t="s">
        <v>20</v>
      </c>
      <c r="C17" s="23" t="s">
        <v>21</v>
      </c>
      <c r="D17" s="10" t="s">
        <v>92</v>
      </c>
      <c r="E17" s="23" t="s">
        <v>108</v>
      </c>
    </row>
    <row r="18" spans="1:5" x14ac:dyDescent="0.25">
      <c r="A18" s="13" t="s">
        <v>70</v>
      </c>
      <c r="B18" s="13" t="s">
        <v>20</v>
      </c>
      <c r="C18" s="21" t="s">
        <v>22</v>
      </c>
      <c r="D18" s="13" t="s">
        <v>92</v>
      </c>
      <c r="E18" s="21" t="s">
        <v>109</v>
      </c>
    </row>
    <row r="19" spans="1:5" x14ac:dyDescent="0.25">
      <c r="A19" s="13" t="s">
        <v>71</v>
      </c>
      <c r="B19" s="13" t="s">
        <v>20</v>
      </c>
      <c r="C19" s="21" t="s">
        <v>25</v>
      </c>
      <c r="D19" s="13" t="s">
        <v>92</v>
      </c>
      <c r="E19" s="21" t="s">
        <v>110</v>
      </c>
    </row>
    <row r="20" spans="1:5" x14ac:dyDescent="0.25">
      <c r="A20" s="13" t="s">
        <v>72</v>
      </c>
      <c r="B20" s="13" t="s">
        <v>20</v>
      </c>
      <c r="C20" s="21" t="s">
        <v>150</v>
      </c>
      <c r="D20" s="13" t="s">
        <v>92</v>
      </c>
      <c r="E20" s="21" t="s">
        <v>151</v>
      </c>
    </row>
    <row r="21" spans="1:5" ht="15.75" thickBot="1" x14ac:dyDescent="0.3">
      <c r="A21" s="17" t="s">
        <v>73</v>
      </c>
      <c r="B21" s="17" t="s">
        <v>20</v>
      </c>
      <c r="C21" s="24" t="s">
        <v>23</v>
      </c>
      <c r="D21" s="17" t="s">
        <v>92</v>
      </c>
      <c r="E21" s="24" t="s">
        <v>111</v>
      </c>
    </row>
    <row r="22" spans="1:5" x14ac:dyDescent="0.25">
      <c r="A22" s="10" t="s">
        <v>74</v>
      </c>
      <c r="B22" s="10" t="s">
        <v>43</v>
      </c>
      <c r="C22" s="23" t="s">
        <v>24</v>
      </c>
      <c r="D22" s="10" t="s">
        <v>95</v>
      </c>
      <c r="E22" s="23" t="s">
        <v>112</v>
      </c>
    </row>
    <row r="23" spans="1:5" ht="15.75" thickBot="1" x14ac:dyDescent="0.3">
      <c r="A23" s="17" t="s">
        <v>76</v>
      </c>
      <c r="B23" s="17" t="s">
        <v>43</v>
      </c>
      <c r="C23" s="29" t="s">
        <v>26</v>
      </c>
      <c r="D23" s="17" t="s">
        <v>95</v>
      </c>
      <c r="E23" s="29" t="s">
        <v>113</v>
      </c>
    </row>
    <row r="24" spans="1:5" x14ac:dyDescent="0.25">
      <c r="A24" s="10" t="s">
        <v>75</v>
      </c>
      <c r="B24" s="10" t="s">
        <v>27</v>
      </c>
      <c r="C24" s="23" t="s">
        <v>28</v>
      </c>
      <c r="D24" s="10" t="s">
        <v>93</v>
      </c>
      <c r="E24" s="23" t="s">
        <v>114</v>
      </c>
    </row>
    <row r="25" spans="1:5" ht="14.45" x14ac:dyDescent="0.35">
      <c r="A25" s="13" t="s">
        <v>77</v>
      </c>
      <c r="B25" s="13" t="s">
        <v>27</v>
      </c>
      <c r="C25" s="21" t="s">
        <v>29</v>
      </c>
      <c r="D25" s="13" t="s">
        <v>93</v>
      </c>
      <c r="E25" s="21" t="s">
        <v>115</v>
      </c>
    </row>
    <row r="26" spans="1:5" ht="14.45" x14ac:dyDescent="0.35">
      <c r="A26" s="13" t="s">
        <v>78</v>
      </c>
      <c r="B26" s="13" t="s">
        <v>27</v>
      </c>
      <c r="C26" s="21" t="s">
        <v>30</v>
      </c>
      <c r="D26" s="13" t="s">
        <v>93</v>
      </c>
      <c r="E26" s="21" t="s">
        <v>116</v>
      </c>
    </row>
    <row r="27" spans="1:5" x14ac:dyDescent="0.25">
      <c r="A27" s="13" t="s">
        <v>79</v>
      </c>
      <c r="B27" s="13" t="s">
        <v>27</v>
      </c>
      <c r="C27" s="21" t="s">
        <v>31</v>
      </c>
      <c r="D27" s="13" t="s">
        <v>93</v>
      </c>
      <c r="E27" s="21" t="s">
        <v>117</v>
      </c>
    </row>
    <row r="28" spans="1:5" ht="15.75" thickBot="1" x14ac:dyDescent="0.3">
      <c r="A28" s="17" t="s">
        <v>80</v>
      </c>
      <c r="B28" s="17" t="s">
        <v>27</v>
      </c>
      <c r="C28" s="24" t="s">
        <v>32</v>
      </c>
      <c r="D28" s="17" t="s">
        <v>93</v>
      </c>
      <c r="E28" s="24" t="s">
        <v>118</v>
      </c>
    </row>
    <row r="29" spans="1:5" ht="15.75" thickBot="1" x14ac:dyDescent="0.3">
      <c r="A29" s="25" t="s">
        <v>94</v>
      </c>
      <c r="B29" s="25" t="s">
        <v>33</v>
      </c>
      <c r="C29" s="26" t="s">
        <v>162</v>
      </c>
      <c r="D29" s="25" t="s">
        <v>96</v>
      </c>
      <c r="E29" s="26" t="s">
        <v>119</v>
      </c>
    </row>
    <row r="30" spans="1:5" ht="30" x14ac:dyDescent="0.25">
      <c r="A30" s="10" t="s">
        <v>81</v>
      </c>
      <c r="B30" s="10" t="s">
        <v>34</v>
      </c>
      <c r="C30" s="28" t="s">
        <v>35</v>
      </c>
      <c r="D30" s="10" t="s">
        <v>97</v>
      </c>
      <c r="E30" s="28" t="s">
        <v>120</v>
      </c>
    </row>
    <row r="31" spans="1:5" ht="31.5" customHeight="1" thickBot="1" x14ac:dyDescent="0.3">
      <c r="A31" s="17" t="s">
        <v>82</v>
      </c>
      <c r="B31" s="17" t="s">
        <v>36</v>
      </c>
      <c r="C31" s="18" t="s">
        <v>37</v>
      </c>
      <c r="D31" s="17" t="s">
        <v>97</v>
      </c>
      <c r="E31" s="18" t="s">
        <v>121</v>
      </c>
    </row>
    <row r="32" spans="1:5" ht="15.75" thickBot="1" x14ac:dyDescent="0.3">
      <c r="A32" s="25" t="s">
        <v>83</v>
      </c>
      <c r="B32" s="25" t="s">
        <v>36</v>
      </c>
      <c r="C32" s="26" t="s">
        <v>38</v>
      </c>
      <c r="D32" s="25" t="s">
        <v>97</v>
      </c>
      <c r="E32" s="26" t="s">
        <v>122</v>
      </c>
    </row>
    <row r="33" spans="1:5" s="34" customFormat="1" ht="15.75" thickBot="1" x14ac:dyDescent="0.3">
      <c r="A33" s="76" t="s">
        <v>139</v>
      </c>
      <c r="B33" s="60" t="s">
        <v>20</v>
      </c>
      <c r="C33" s="61" t="s">
        <v>135</v>
      </c>
      <c r="D33" s="62" t="s">
        <v>92</v>
      </c>
      <c r="E33" s="61" t="s">
        <v>146</v>
      </c>
    </row>
    <row r="34" spans="1:5" s="34" customFormat="1" ht="15.75" thickBot="1" x14ac:dyDescent="0.3">
      <c r="A34" s="76" t="s">
        <v>140</v>
      </c>
      <c r="B34" s="63" t="s">
        <v>20</v>
      </c>
      <c r="C34" s="64" t="s">
        <v>136</v>
      </c>
      <c r="D34" s="65" t="s">
        <v>92</v>
      </c>
      <c r="E34" s="64" t="s">
        <v>147</v>
      </c>
    </row>
    <row r="35" spans="1:5" s="34" customFormat="1" ht="15.75" thickBot="1" x14ac:dyDescent="0.3">
      <c r="A35" s="76" t="s">
        <v>141</v>
      </c>
      <c r="B35" s="67" t="s">
        <v>20</v>
      </c>
      <c r="C35" s="68" t="s">
        <v>137</v>
      </c>
      <c r="D35" s="69" t="s">
        <v>92</v>
      </c>
      <c r="E35" s="68" t="s">
        <v>149</v>
      </c>
    </row>
    <row r="36" spans="1:5" s="34" customFormat="1" ht="15.75" thickBot="1" x14ac:dyDescent="0.3">
      <c r="A36" s="76" t="s">
        <v>142</v>
      </c>
      <c r="B36" s="67" t="s">
        <v>20</v>
      </c>
      <c r="C36" s="68" t="s">
        <v>138</v>
      </c>
      <c r="D36" s="69" t="s">
        <v>92</v>
      </c>
      <c r="E36" s="68" t="s">
        <v>148</v>
      </c>
    </row>
    <row r="37" spans="1:5" ht="14.45" x14ac:dyDescent="0.35">
      <c r="A37" s="10" t="s">
        <v>84</v>
      </c>
      <c r="B37" s="10" t="s">
        <v>39</v>
      </c>
      <c r="C37" s="23" t="s">
        <v>40</v>
      </c>
      <c r="D37" s="10" t="s">
        <v>98</v>
      </c>
      <c r="E37" s="23" t="s">
        <v>40</v>
      </c>
    </row>
    <row r="38" spans="1:5" ht="14.45" x14ac:dyDescent="0.35">
      <c r="A38" s="13" t="s">
        <v>85</v>
      </c>
      <c r="B38" s="13" t="s">
        <v>39</v>
      </c>
      <c r="C38" s="21" t="s">
        <v>152</v>
      </c>
      <c r="D38" s="13" t="s">
        <v>98</v>
      </c>
      <c r="E38" s="21" t="s">
        <v>152</v>
      </c>
    </row>
    <row r="39" spans="1:5" ht="30.75" thickBot="1" x14ac:dyDescent="0.3">
      <c r="A39" s="17" t="s">
        <v>86</v>
      </c>
      <c r="B39" s="17" t="s">
        <v>39</v>
      </c>
      <c r="C39" s="18" t="s">
        <v>41</v>
      </c>
      <c r="D39" s="17" t="s">
        <v>98</v>
      </c>
      <c r="E39" s="18" t="s">
        <v>123</v>
      </c>
    </row>
    <row r="40" spans="1:5" s="34" customFormat="1" ht="30" x14ac:dyDescent="0.25">
      <c r="A40" s="72" t="s">
        <v>166</v>
      </c>
      <c r="B40" s="72" t="s">
        <v>167</v>
      </c>
      <c r="C40" s="99" t="s">
        <v>160</v>
      </c>
      <c r="D40" s="72" t="s">
        <v>168</v>
      </c>
      <c r="E40" s="100" t="s">
        <v>169</v>
      </c>
    </row>
    <row r="41" spans="1:5" ht="23.45" x14ac:dyDescent="0.55000000000000004">
      <c r="A41" s="72" t="s">
        <v>129</v>
      </c>
      <c r="C41" s="2" t="s">
        <v>46</v>
      </c>
      <c r="E41" s="71" t="s">
        <v>125</v>
      </c>
    </row>
    <row r="42" spans="1:5" x14ac:dyDescent="0.25">
      <c r="A42" s="72" t="s">
        <v>130</v>
      </c>
      <c r="C42" s="34" t="s">
        <v>158</v>
      </c>
      <c r="E42" s="71" t="s">
        <v>126</v>
      </c>
    </row>
    <row r="43" spans="1:5" x14ac:dyDescent="0.25">
      <c r="A43" s="72" t="s">
        <v>131</v>
      </c>
      <c r="C43" s="34" t="s">
        <v>159</v>
      </c>
      <c r="E43" s="71" t="s">
        <v>127</v>
      </c>
    </row>
    <row r="44" spans="1:5" x14ac:dyDescent="0.25">
      <c r="A44" s="72" t="s">
        <v>132</v>
      </c>
      <c r="C44" s="34" t="s">
        <v>42</v>
      </c>
      <c r="E44" s="71" t="s">
        <v>128</v>
      </c>
    </row>
    <row r="45" spans="1:5" x14ac:dyDescent="0.25">
      <c r="A45" s="72" t="s">
        <v>145</v>
      </c>
      <c r="C45" s="78" t="s">
        <v>143</v>
      </c>
      <c r="E45" s="71" t="s">
        <v>144</v>
      </c>
    </row>
    <row r="46" spans="1:5" x14ac:dyDescent="0.25">
      <c r="A46" s="72" t="s">
        <v>163</v>
      </c>
      <c r="C46" s="78" t="s">
        <v>164</v>
      </c>
      <c r="E46" s="92" t="s">
        <v>165</v>
      </c>
    </row>
  </sheetData>
  <pageMargins left="0.7" right="0.7" top="0.78740157499999996" bottom="0.78740157499999996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2"/>
  <sheetViews>
    <sheetView workbookViewId="0">
      <selection activeCell="B25" sqref="B25"/>
    </sheetView>
  </sheetViews>
  <sheetFormatPr defaultColWidth="8.85546875" defaultRowHeight="15" x14ac:dyDescent="0.25"/>
  <sheetData>
    <row r="1" spans="2:2" x14ac:dyDescent="0.25">
      <c r="B1" s="1" t="s">
        <v>88</v>
      </c>
    </row>
    <row r="2" spans="2:2" ht="14.45" x14ac:dyDescent="0.35">
      <c r="B2" s="1" t="s">
        <v>89</v>
      </c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>
      <selection activeCell="F12" sqref="F12"/>
    </sheetView>
  </sheetViews>
  <sheetFormatPr defaultColWidth="8.85546875" defaultRowHeight="15" x14ac:dyDescent="0.25"/>
  <sheetData>
    <row r="1" spans="1:2" ht="15.75" thickBot="1" x14ac:dyDescent="0.3">
      <c r="A1" t="s">
        <v>133</v>
      </c>
      <c r="B1" t="s">
        <v>134</v>
      </c>
    </row>
    <row r="2" spans="1:2" s="34" customFormat="1" thickBot="1" x14ac:dyDescent="0.4">
      <c r="A2" s="55">
        <v>0</v>
      </c>
      <c r="B2" s="55">
        <v>0</v>
      </c>
    </row>
    <row r="3" spans="1:2" thickBot="1" x14ac:dyDescent="0.4">
      <c r="A3" s="55">
        <v>2.2000000000000002</v>
      </c>
      <c r="B3" s="55">
        <v>2</v>
      </c>
    </row>
    <row r="4" spans="1:2" thickBot="1" x14ac:dyDescent="0.4">
      <c r="A4" s="55">
        <v>4.4000000000000004</v>
      </c>
      <c r="B4" s="55">
        <v>4</v>
      </c>
    </row>
    <row r="5" spans="1:2" thickBot="1" x14ac:dyDescent="0.4">
      <c r="A5" s="55">
        <v>6.6</v>
      </c>
      <c r="B5" s="55">
        <v>6</v>
      </c>
    </row>
    <row r="6" spans="1:2" thickBot="1" x14ac:dyDescent="0.4">
      <c r="A6" s="55">
        <v>8.8000000000000007</v>
      </c>
      <c r="B6" s="55">
        <v>8</v>
      </c>
    </row>
    <row r="7" spans="1:2" thickBot="1" x14ac:dyDescent="0.4">
      <c r="A7" s="55">
        <v>11</v>
      </c>
      <c r="B7" s="55">
        <v>10</v>
      </c>
    </row>
    <row r="8" spans="1:2" thickBot="1" x14ac:dyDescent="0.4">
      <c r="A8" s="55">
        <v>13.2</v>
      </c>
      <c r="B8" s="55">
        <v>12</v>
      </c>
    </row>
    <row r="9" spans="1:2" thickBot="1" x14ac:dyDescent="0.4">
      <c r="A9" s="55">
        <v>15.4</v>
      </c>
      <c r="B9" s="55">
        <v>14</v>
      </c>
    </row>
    <row r="10" spans="1:2" thickBot="1" x14ac:dyDescent="0.4">
      <c r="A10" s="55">
        <v>17.600000000000001</v>
      </c>
      <c r="B10" s="55">
        <v>16</v>
      </c>
    </row>
    <row r="11" spans="1:2" ht="14.45" x14ac:dyDescent="0.35">
      <c r="A11" s="55">
        <v>19.8</v>
      </c>
      <c r="B11" s="55">
        <v>18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List1</vt:lpstr>
      <vt:lpstr>List2</vt:lpstr>
      <vt:lpstr>List3</vt:lpstr>
      <vt:lpstr>List4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ACER-NTB</dc:creator>
  <cp:lastModifiedBy>NOD</cp:lastModifiedBy>
  <cp:lastPrinted>2021-09-22T11:59:23Z</cp:lastPrinted>
  <dcterms:created xsi:type="dcterms:W3CDTF">2017-10-03T08:56:59Z</dcterms:created>
  <dcterms:modified xsi:type="dcterms:W3CDTF">2022-09-09T20:11:52Z</dcterms:modified>
</cp:coreProperties>
</file>